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" windowWidth="15480" windowHeight="11640" activeTab="0"/>
  </bookViews>
  <sheets>
    <sheet name="ZRS 2014, výhled ZRS 2015 a2016" sheetId="1" r:id="rId1"/>
  </sheets>
  <definedNames>
    <definedName name="_xlnm.Print_Titles" localSheetId="0">'ZRS 2014, výhled ZRS 2015 a2016'!$2:$2</definedName>
    <definedName name="_xlnm.Print_Area" localSheetId="0">'ZRS 2014, výhled ZRS 2015 a2016'!$A$1:$E$224</definedName>
  </definedNames>
  <calcPr fullCalcOnLoad="1"/>
</workbook>
</file>

<file path=xl/sharedStrings.xml><?xml version="1.0" encoding="utf-8"?>
<sst xmlns="http://schemas.openxmlformats.org/spreadsheetml/2006/main" count="270" uniqueCount="162">
  <si>
    <t>Region / země</t>
  </si>
  <si>
    <t>Etiopie</t>
  </si>
  <si>
    <t xml:space="preserve">Moldavsko </t>
  </si>
  <si>
    <t>Mongolsko</t>
  </si>
  <si>
    <t>Kambodža</t>
  </si>
  <si>
    <t>Bosna a Hercegovina</t>
  </si>
  <si>
    <t>Srbsko</t>
  </si>
  <si>
    <t>Palestina</t>
  </si>
  <si>
    <t>Zambie</t>
  </si>
  <si>
    <t>Kosovo</t>
  </si>
  <si>
    <t>Moldavsko</t>
  </si>
  <si>
    <t>Gruzie</t>
  </si>
  <si>
    <t>Vietnam</t>
  </si>
  <si>
    <t>Jemen</t>
  </si>
  <si>
    <t>Afghánistán</t>
  </si>
  <si>
    <t>Podpora chovu skotu</t>
  </si>
  <si>
    <r>
      <t xml:space="preserve">Objem finančních prostředků </t>
    </r>
    <r>
      <rPr>
        <b/>
        <sz val="9"/>
        <color indexed="8"/>
        <rFont val="Arial"/>
        <family val="2"/>
      </rPr>
      <t>2014</t>
    </r>
  </si>
  <si>
    <t>Podpora vzdělávání</t>
  </si>
  <si>
    <t>Podpora zdravotnických služeb</t>
  </si>
  <si>
    <t>Podpora sociálního rozvoje</t>
  </si>
  <si>
    <t>Podpora sociálních služeb</t>
  </si>
  <si>
    <t>Podpora primární zdravotnické péče</t>
  </si>
  <si>
    <t>Ochrana a monitoring vodních zdrojů</t>
  </si>
  <si>
    <t>Ochrana vodních zdrojů a zajištění přístupu k pitné vodě</t>
  </si>
  <si>
    <t>Podpora efektivního využívání nerostných surovin</t>
  </si>
  <si>
    <t>Přenos zkušeností z  transformace státní správy a budování občanské společnosti</t>
  </si>
  <si>
    <t>Posilování energetické soběstačnosti</t>
  </si>
  <si>
    <t>Rozvoj energetické infrastruktury</t>
  </si>
  <si>
    <t>Využívání obnovitelných zdrojů na lokální úrovni</t>
  </si>
  <si>
    <t>Posilování energetické účinnosti</t>
  </si>
  <si>
    <t xml:space="preserve">Ochrana půdy a podpora drobných zemědělců                  </t>
  </si>
  <si>
    <t>Zvyšování konkurenceschopnosti a efektivity zemědělství</t>
  </si>
  <si>
    <t>Zvyšování efektivity zemědělské produkce</t>
  </si>
  <si>
    <t>Spolupráce při řešení starých ekologických zátěží</t>
  </si>
  <si>
    <t>CELKEM programové země</t>
  </si>
  <si>
    <t>Teritoriální struktura ZRS</t>
  </si>
  <si>
    <t>CELKEM rozvojové země</t>
  </si>
  <si>
    <t>CELKEM projektové země</t>
  </si>
  <si>
    <t>CELKEM ostatní země</t>
  </si>
  <si>
    <t>Sektorová struktura ZRS</t>
  </si>
  <si>
    <t>Vzdělávání</t>
  </si>
  <si>
    <t>Zdravotnictví</t>
  </si>
  <si>
    <t>Zásobování vodou a sanitace</t>
  </si>
  <si>
    <t>Státní správa a občanská společnost</t>
  </si>
  <si>
    <t>Ostatní sociální infrastruktura a služby</t>
  </si>
  <si>
    <t>Výroba a dodávky energie</t>
  </si>
  <si>
    <t>Obchod a další služby</t>
  </si>
  <si>
    <t>Zemědělství, lesnictví a rybolov</t>
  </si>
  <si>
    <t>Průmysl, těžba surovin a stavebnictví</t>
  </si>
  <si>
    <t>Podpora cílené sociální asistence</t>
  </si>
  <si>
    <t>Lokálně udržitelné zdroje energie</t>
  </si>
  <si>
    <t>Programové země</t>
  </si>
  <si>
    <t>Projektové země</t>
  </si>
  <si>
    <t>Ostatní země</t>
  </si>
  <si>
    <t>CELKEM sektory rozvojové spolupráce</t>
  </si>
  <si>
    <t xml:space="preserve">Název tématu rozvojové spolupráce </t>
  </si>
  <si>
    <t>Prevence katastrof a připravenost na jejich řešení</t>
  </si>
  <si>
    <t>Obecná ochrana životního prostředí</t>
  </si>
  <si>
    <t xml:space="preserve">Řízení geodynamických rizik            </t>
  </si>
  <si>
    <t>Podpora systému zásobování pitnou vodou a rozvoj odpadového hospodářství</t>
  </si>
  <si>
    <t>Podpora zemědělského vzdělávání</t>
  </si>
  <si>
    <t>Zlepšování zdravotnické péče</t>
  </si>
  <si>
    <t>Rozvoj vzdělávání</t>
  </si>
  <si>
    <t>Podpora malých a středních podnikatelů a ekonomického rozvoje</t>
  </si>
  <si>
    <t>Podpora podnikatelského prostředí a ekonomického rozvoje</t>
  </si>
  <si>
    <r>
      <t xml:space="preserve">Objem finančních prostředků </t>
    </r>
    <r>
      <rPr>
        <b/>
        <sz val="9"/>
        <color indexed="8"/>
        <rFont val="Arial"/>
        <family val="2"/>
      </rPr>
      <t>2015</t>
    </r>
  </si>
  <si>
    <t>ČR</t>
  </si>
  <si>
    <t xml:space="preserve">Globální rozvojové vzdělávání a osvěta </t>
  </si>
  <si>
    <t>Posilování kapacit a partnerství nestátních neziskových organizací</t>
  </si>
  <si>
    <t>Posilování kapacit platforem nestátních subjektů pro rozvojovou spolupráci</t>
  </si>
  <si>
    <t>Prioritní země</t>
  </si>
  <si>
    <t>Podpora rozvojových aktivit krajů a obcí v prioritních zemích ZRS ČR</t>
  </si>
  <si>
    <t>Rozvojové země</t>
  </si>
  <si>
    <t>Podpora trojstranných projektů českých subjektů</t>
  </si>
  <si>
    <t>CELKEM dotační programy v gesci ČRA</t>
  </si>
  <si>
    <t>Administrativní náklady</t>
  </si>
  <si>
    <t>ČR a rozvojové země</t>
  </si>
  <si>
    <t xml:space="preserve">Další činnosti spojené s projektovým řízením, monitoringem, kontrolou a prezentací ZRS </t>
  </si>
  <si>
    <t>CELKEM administrativní náklady ČRA</t>
  </si>
  <si>
    <t>Projekty realizované ve spolupráci s UNDP</t>
  </si>
  <si>
    <t>Zapojování českých dobrovolníků do programů UNV</t>
  </si>
  <si>
    <t>Zajištění provozu Národního kontaktního místa pro spolupráci s dobrovolníky OSN</t>
  </si>
  <si>
    <t>Informační a osvětový program o ZRS ČR</t>
  </si>
  <si>
    <t>Externí evaluace a kontrola ZRS</t>
  </si>
  <si>
    <t>Místní síly při ZÚ</t>
  </si>
  <si>
    <t xml:space="preserve">CELKEM koordinace ZRS ČR </t>
  </si>
  <si>
    <t>Témata a programy realizované v gesci jiných resortů (výjimka z transformace ZRS)</t>
  </si>
  <si>
    <t>Ministerstvo školství, mládeže a tělovýchovy (Program vládních stipendií)</t>
  </si>
  <si>
    <t>Ministerstvo zdravotnictví</t>
  </si>
  <si>
    <t>CELKEM témata a programy realizované v gesci jiných resortů (výjimka z transformace ZRS)</t>
  </si>
  <si>
    <t>Humanitární pomoc</t>
  </si>
  <si>
    <t>Transformační spolupráce</t>
  </si>
  <si>
    <t>CELKEM ZRS ČR</t>
  </si>
  <si>
    <t>Vysílání českých učitelů do rozvojových zemí</t>
  </si>
  <si>
    <t xml:space="preserve">Rozvojové projekty MZV </t>
  </si>
  <si>
    <t>Podpora sociální infrastruktury</t>
  </si>
  <si>
    <t>Další rozvojové aktivity - v gesci ČRA</t>
  </si>
  <si>
    <t>CELKEM Afghánistán</t>
  </si>
  <si>
    <t>CELKEM Bosna a Hercegovina</t>
  </si>
  <si>
    <t>CELKEM Etiopie</t>
  </si>
  <si>
    <t>CELKEM Moldavsko</t>
  </si>
  <si>
    <t>CELKEM Mongolsko</t>
  </si>
  <si>
    <t>CELKEM Gruzie</t>
  </si>
  <si>
    <t>CELKEM Kambodža</t>
  </si>
  <si>
    <t>CELKEM Kosovo</t>
  </si>
  <si>
    <t>CELKEM Palestina</t>
  </si>
  <si>
    <t>CELKEM Srbsko</t>
  </si>
  <si>
    <t>CELKEM Jemen</t>
  </si>
  <si>
    <t>CELKEM Vietnam</t>
  </si>
  <si>
    <t>CELKEM Zambie</t>
  </si>
  <si>
    <t xml:space="preserve"> Ostatní země</t>
  </si>
  <si>
    <t>Dotační programy pro NNO, kraje a vysoké školy</t>
  </si>
  <si>
    <t xml:space="preserve">Malé lokální rozvojové projekty realizované při ZÚ </t>
  </si>
  <si>
    <t>Projekty obchodního partnerství s rozvojovým dopadem (B2B v ZRS)</t>
  </si>
  <si>
    <t>Koordinace ZRS ČR (kromě administrativních nákladů ČRA)</t>
  </si>
  <si>
    <t>Zdravotní péče o vládní stipendisty</t>
  </si>
  <si>
    <t>Zahraniční studenti přijatí ke studiu na VVŠ v ČR včetně související agendy</t>
  </si>
  <si>
    <t>CELKEM prostředky v gesci ČRA (témata a další finanční prostředky)</t>
  </si>
  <si>
    <t>Další prostředky v gesci ČRA</t>
  </si>
  <si>
    <t>CELKEM další prostředky v gesci MZV</t>
  </si>
  <si>
    <t>Další prostředky v gesci MZV</t>
  </si>
  <si>
    <t>Témata rozvojové spolupráce</t>
  </si>
  <si>
    <t>MZV Bilaterální rozvojová spolupráce</t>
  </si>
  <si>
    <t>Ministerstvo zahraničních věcí (MZV) - celkem</t>
  </si>
  <si>
    <t>Ministerstvo školství, mládeže a tělovýchovy</t>
  </si>
  <si>
    <t>Celkem rozvojové projekty MZV</t>
  </si>
  <si>
    <t>CELKEM další rozvojové aktivity v gesci MZV</t>
  </si>
  <si>
    <t>Podpora řízení a kontroly rozvojových projektů na ZÚ v prioritních zemích</t>
  </si>
  <si>
    <t>Rozvojové projekty ve spolupráci s mezinárodními organizacemi</t>
  </si>
  <si>
    <t>Projekty realizované ve spolupráci s mezinárodními organizacemi (např. UNFPA, UNICEF, WFP, FAO apod.)</t>
  </si>
  <si>
    <t>Podpora drobných vodohospodářských projektů a zavlažování</t>
  </si>
  <si>
    <t>Transformační ekonomická a finanční spolupráce (ve spolupráci s MF)</t>
  </si>
  <si>
    <t>Ostatní provozní výdaje na chod ČRA</t>
  </si>
  <si>
    <t>Projekty v oblasti bezpečnosti a prevence nelegální migrace (ve spolupráci s MV)</t>
  </si>
  <si>
    <r>
      <t xml:space="preserve">Objem finančních prostředků </t>
    </r>
    <r>
      <rPr>
        <b/>
        <sz val="9"/>
        <color indexed="8"/>
        <rFont val="Arial"/>
        <family val="2"/>
      </rPr>
      <t>2016</t>
    </r>
  </si>
  <si>
    <r>
      <t xml:space="preserve">      Témata rozvojové spolupráce v roce </t>
    </r>
    <r>
      <rPr>
        <b/>
        <sz val="10"/>
        <rFont val="Arial"/>
        <family val="2"/>
      </rPr>
      <t xml:space="preserve">2014 dle zemí a výhled jejich financování v letech 2015 a 2016 (v tis. Kč)                </t>
    </r>
    <r>
      <rPr>
        <b/>
        <sz val="10"/>
        <color indexed="8"/>
        <rFont val="Arial"/>
        <family val="2"/>
      </rPr>
      <t xml:space="preserve">                Příloha č. 1</t>
    </r>
  </si>
  <si>
    <t>Nové (dosud nespecifikované) projekty v r. 2015 a 2016</t>
  </si>
  <si>
    <t xml:space="preserve">Pozn. Finanční částky alokované pro rok 2015 a 2016 budou rozděleny v návaznosti na střednědobou evaluaci spolupráce s prioritními zeměmi ZRS ČR dle Koncepce ZRS na období 2010-2017 (Usnesení vlády č.366 z 24. května 2010) v roce 2014.  </t>
  </si>
  <si>
    <t>Prevence katastrof (protipovodňová ochrana)</t>
  </si>
  <si>
    <t>CELKEM témata rozvojové spolupráce v gesci ČRA</t>
  </si>
  <si>
    <t>CELKEM identifikovaná témata rozvojové spolupráce</t>
  </si>
  <si>
    <t>Výdaje za platy, ostatní platby za provedenou práci a pojistné (počet systemizovaných míst)</t>
  </si>
  <si>
    <t xml:space="preserve">Další rozvojové aktivity v gesci MZV </t>
  </si>
  <si>
    <t>Celkem rozvojové aktivity ve spolupráci s institucemi státní správy</t>
  </si>
  <si>
    <t>CELKEM prostředky na další rozvojové aktivity ČRA</t>
  </si>
  <si>
    <t xml:space="preserve">Celkem rozvojové projekty ve spolupráci s mezinárodními organizacemi </t>
  </si>
  <si>
    <t>Ministerstvo zahraničních věcí (MZV včetně ČRA)</t>
  </si>
  <si>
    <t xml:space="preserve">Rozvojové aktivity ve spolupráci s institucemi státní správy </t>
  </si>
  <si>
    <t>Vytvoření a spravování jednotné statistické databáze</t>
  </si>
  <si>
    <t>Prostředky vyčleněné do kapitol jednotlivých resortů</t>
  </si>
  <si>
    <t>Nové (dosud nespecifikované) náměty v r. 2015</t>
  </si>
  <si>
    <t>Nové (dosud nespecifikované) náměty v r. 2015 a 2016</t>
  </si>
  <si>
    <t>Projekty Aid for Trade (ve spolupráci s MPO)</t>
  </si>
  <si>
    <t xml:space="preserve">Celkem peněžní dary </t>
  </si>
  <si>
    <t>Peněžní dary</t>
  </si>
  <si>
    <t xml:space="preserve">Podpora zapojení soukromého sektoru do ZRS </t>
  </si>
  <si>
    <t>Příprava studií proveditelnosti</t>
  </si>
  <si>
    <t xml:space="preserve">CELKEM  podpora zapjení soukromého sektoru do ZRS  </t>
  </si>
  <si>
    <t xml:space="preserve">Podpora účasti českých subjektů v evropských finančních rozvojových nástrojích a EDF </t>
  </si>
  <si>
    <t>Peněžní dar Afghánistánu na podporu afghánských rozvojových programů dle usnesení č. 638/2012</t>
  </si>
  <si>
    <t>Podpora zemědělské produkce a obnovy a ochrany lesa</t>
  </si>
  <si>
    <t>Podpora drobných zemědělců a obnovy a ochrany lesa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</si>
</sst>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 CE"/>
      <family val="2"/>
    </font>
    <font>
      <sz val="8"/>
      <color indexed="12"/>
      <name val="Arial CE"/>
      <family val="0"/>
    </font>
    <font>
      <b/>
      <sz val="9"/>
      <name val="Arial CE"/>
      <family val="0"/>
    </font>
    <font>
      <sz val="10"/>
      <name val="Arial"/>
      <family val="0"/>
    </font>
    <font>
      <b/>
      <sz val="8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9"/>
      <color indexed="12"/>
      <name val="Arial"/>
      <family val="2"/>
    </font>
    <font>
      <u val="single"/>
      <sz val="10"/>
      <color indexed="8"/>
      <name val="Arial"/>
      <family val="2"/>
    </font>
    <font>
      <b/>
      <u val="single"/>
      <sz val="8"/>
      <color indexed="10"/>
      <name val="Arial"/>
      <family val="2"/>
    </font>
    <font>
      <sz val="10"/>
      <color indexed="12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b/>
      <sz val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1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389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0" fontId="6" fillId="0" borderId="13" xfId="46" applyFont="1" applyBorder="1" applyAlignment="1">
      <alignment horizontal="left" vertical="center"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0" fontId="6" fillId="0" borderId="13" xfId="46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3" fontId="4" fillId="17" borderId="17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6" fillId="0" borderId="19" xfId="0" applyFont="1" applyFill="1" applyBorder="1" applyAlignment="1">
      <alignment horizontal="left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right"/>
    </xf>
    <xf numFmtId="0" fontId="6" fillId="0" borderId="19" xfId="46" applyFont="1" applyBorder="1" applyAlignment="1">
      <alignment horizontal="left" vertical="center" wrapText="1"/>
      <protection/>
    </xf>
    <xf numFmtId="0" fontId="0" fillId="0" borderId="19" xfId="0" applyBorder="1" applyAlignment="1">
      <alignment/>
    </xf>
    <xf numFmtId="0" fontId="6" fillId="0" borderId="20" xfId="46" applyFont="1" applyBorder="1" applyAlignment="1">
      <alignment horizontal="left" vertical="center" wrapText="1"/>
      <protection/>
    </xf>
    <xf numFmtId="0" fontId="0" fillId="11" borderId="21" xfId="0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8" fillId="0" borderId="19" xfId="0" applyFont="1" applyBorder="1" applyAlignment="1">
      <alignment/>
    </xf>
    <xf numFmtId="0" fontId="0" fillId="17" borderId="18" xfId="0" applyFill="1" applyBorder="1" applyAlignment="1">
      <alignment/>
    </xf>
    <xf numFmtId="0" fontId="0" fillId="0" borderId="0" xfId="0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0" fillId="11" borderId="0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11" borderId="17" xfId="0" applyFill="1" applyBorder="1" applyAlignment="1">
      <alignment/>
    </xf>
    <xf numFmtId="0" fontId="0" fillId="0" borderId="23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left" vertical="center"/>
    </xf>
    <xf numFmtId="3" fontId="13" fillId="0" borderId="13" xfId="0" applyNumberFormat="1" applyFont="1" applyFill="1" applyBorder="1" applyAlignment="1">
      <alignment horizontal="right" vertical="center" wrapText="1"/>
    </xf>
    <xf numFmtId="3" fontId="14" fillId="0" borderId="13" xfId="0" applyNumberFormat="1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3" fontId="8" fillId="0" borderId="25" xfId="0" applyNumberFormat="1" applyFont="1" applyBorder="1" applyAlignment="1">
      <alignment/>
    </xf>
    <xf numFmtId="0" fontId="6" fillId="0" borderId="25" xfId="0" applyFont="1" applyFill="1" applyBorder="1" applyAlignment="1">
      <alignment horizontal="left" vertical="center" wrapText="1"/>
    </xf>
    <xf numFmtId="3" fontId="6" fillId="0" borderId="25" xfId="0" applyNumberFormat="1" applyFont="1" applyFill="1" applyBorder="1" applyAlignment="1">
      <alignment horizontal="right" vertical="center" wrapText="1"/>
    </xf>
    <xf numFmtId="3" fontId="4" fillId="11" borderId="17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/>
    </xf>
    <xf numFmtId="0" fontId="5" fillId="25" borderId="0" xfId="0" applyFont="1" applyFill="1" applyBorder="1" applyAlignment="1">
      <alignment horizontal="left" vertical="center"/>
    </xf>
    <xf numFmtId="3" fontId="9" fillId="17" borderId="26" xfId="0" applyNumberFormat="1" applyFont="1" applyFill="1" applyBorder="1" applyAlignment="1">
      <alignment vertical="center" wrapText="1"/>
    </xf>
    <xf numFmtId="3" fontId="4" fillId="11" borderId="27" xfId="0" applyNumberFormat="1" applyFont="1" applyFill="1" applyBorder="1" applyAlignment="1">
      <alignment horizontal="right" vertical="center" wrapText="1"/>
    </xf>
    <xf numFmtId="3" fontId="13" fillId="0" borderId="28" xfId="0" applyNumberFormat="1" applyFont="1" applyFill="1" applyBorder="1" applyAlignment="1">
      <alignment horizontal="right" vertical="center" wrapText="1"/>
    </xf>
    <xf numFmtId="3" fontId="6" fillId="0" borderId="29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8" fillId="25" borderId="20" xfId="0" applyNumberFormat="1" applyFont="1" applyFill="1" applyBorder="1" applyAlignment="1">
      <alignment vertical="center" wrapText="1"/>
    </xf>
    <xf numFmtId="0" fontId="0" fillId="25" borderId="0" xfId="0" applyFont="1" applyFill="1" applyBorder="1" applyAlignment="1">
      <alignment/>
    </xf>
    <xf numFmtId="3" fontId="14" fillId="0" borderId="25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6" fillId="0" borderId="13" xfId="0" applyFont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3" fontId="7" fillId="26" borderId="17" xfId="0" applyNumberFormat="1" applyFont="1" applyFill="1" applyBorder="1" applyAlignment="1">
      <alignment horizontal="right" vertical="center" wrapText="1"/>
    </xf>
    <xf numFmtId="3" fontId="7" fillId="26" borderId="30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14" fillId="25" borderId="31" xfId="0" applyFont="1" applyFill="1" applyBorder="1" applyAlignment="1">
      <alignment horizontal="left" vertical="center"/>
    </xf>
    <xf numFmtId="0" fontId="14" fillId="25" borderId="23" xfId="0" applyFont="1" applyFill="1" applyBorder="1" applyAlignment="1">
      <alignment horizontal="left" vertical="center" wrapText="1"/>
    </xf>
    <xf numFmtId="0" fontId="14" fillId="25" borderId="22" xfId="0" applyFont="1" applyFill="1" applyBorder="1" applyAlignment="1">
      <alignment horizontal="left" vertical="center"/>
    </xf>
    <xf numFmtId="0" fontId="14" fillId="25" borderId="0" xfId="0" applyFont="1" applyFill="1" applyBorder="1" applyAlignment="1">
      <alignment horizontal="left" vertical="center" wrapText="1"/>
    </xf>
    <xf numFmtId="0" fontId="4" fillId="17" borderId="32" xfId="0" applyFont="1" applyFill="1" applyBorder="1" applyAlignment="1">
      <alignment horizontal="left" vertical="center" wrapText="1"/>
    </xf>
    <xf numFmtId="0" fontId="4" fillId="17" borderId="33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5" xfId="0" applyFont="1" applyFill="1" applyBorder="1" applyAlignment="1">
      <alignment horizontal="left" vertical="center" wrapText="1"/>
    </xf>
    <xf numFmtId="3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Alignment="1">
      <alignment/>
    </xf>
    <xf numFmtId="0" fontId="20" fillId="0" borderId="15" xfId="0" applyFont="1" applyBorder="1" applyAlignment="1">
      <alignment/>
    </xf>
    <xf numFmtId="0" fontId="12" fillId="0" borderId="3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3" fillId="0" borderId="3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4" fillId="17" borderId="34" xfId="0" applyFont="1" applyFill="1" applyBorder="1" applyAlignment="1">
      <alignment horizontal="left" vertical="center" wrapText="1"/>
    </xf>
    <xf numFmtId="3" fontId="4" fillId="17" borderId="26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3" fontId="6" fillId="0" borderId="26" xfId="0" applyNumberFormat="1" applyFont="1" applyFill="1" applyBorder="1" applyAlignment="1">
      <alignment horizontal="right" vertical="center" wrapText="1"/>
    </xf>
    <xf numFmtId="0" fontId="4" fillId="17" borderId="35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right" vertical="center" wrapText="1"/>
    </xf>
    <xf numFmtId="0" fontId="5" fillId="25" borderId="23" xfId="0" applyFont="1" applyFill="1" applyBorder="1" applyAlignment="1">
      <alignment horizontal="left" vertical="center"/>
    </xf>
    <xf numFmtId="0" fontId="0" fillId="17" borderId="0" xfId="0" applyFill="1" applyAlignment="1">
      <alignment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3" borderId="0" xfId="0" applyFill="1" applyAlignment="1">
      <alignment/>
    </xf>
    <xf numFmtId="0" fontId="0" fillId="0" borderId="36" xfId="0" applyBorder="1" applyAlignment="1">
      <alignment/>
    </xf>
    <xf numFmtId="0" fontId="8" fillId="11" borderId="23" xfId="0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 wrapText="1"/>
    </xf>
    <xf numFmtId="3" fontId="6" fillId="0" borderId="38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40" xfId="0" applyNumberFormat="1" applyFont="1" applyFill="1" applyBorder="1" applyAlignment="1">
      <alignment horizontal="right"/>
    </xf>
    <xf numFmtId="3" fontId="6" fillId="0" borderId="38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center" vertical="center"/>
    </xf>
    <xf numFmtId="0" fontId="6" fillId="0" borderId="25" xfId="46" applyFont="1" applyFill="1" applyBorder="1" applyAlignment="1">
      <alignment horizontal="left" vertical="center" wrapText="1"/>
      <protection/>
    </xf>
    <xf numFmtId="3" fontId="6" fillId="0" borderId="42" xfId="0" applyNumberFormat="1" applyFont="1" applyFill="1" applyBorder="1" applyAlignment="1">
      <alignment horizontal="right" vertical="center" wrapText="1"/>
    </xf>
    <xf numFmtId="0" fontId="0" fillId="25" borderId="0" xfId="0" applyFill="1" applyBorder="1" applyAlignment="1">
      <alignment/>
    </xf>
    <xf numFmtId="3" fontId="4" fillId="26" borderId="26" xfId="0" applyNumberFormat="1" applyFont="1" applyFill="1" applyBorder="1" applyAlignment="1">
      <alignment horizontal="right" vertical="center" wrapText="1"/>
    </xf>
    <xf numFmtId="3" fontId="4" fillId="17" borderId="21" xfId="0" applyNumberFormat="1" applyFont="1" applyFill="1" applyBorder="1" applyAlignment="1">
      <alignment horizontal="right" vertical="center" wrapText="1"/>
    </xf>
    <xf numFmtId="0" fontId="4" fillId="25" borderId="0" xfId="0" applyFont="1" applyFill="1" applyBorder="1" applyAlignment="1">
      <alignment horizontal="left" vertical="center" wrapText="1"/>
    </xf>
    <xf numFmtId="3" fontId="13" fillId="25" borderId="43" xfId="0" applyNumberFormat="1" applyFont="1" applyFill="1" applyBorder="1" applyAlignment="1">
      <alignment horizontal="right" vertical="center" wrapText="1"/>
    </xf>
    <xf numFmtId="3" fontId="4" fillId="26" borderId="43" xfId="0" applyNumberFormat="1" applyFont="1" applyFill="1" applyBorder="1" applyAlignment="1">
      <alignment horizontal="right" vertical="center" wrapText="1"/>
    </xf>
    <xf numFmtId="0" fontId="4" fillId="25" borderId="22" xfId="0" applyFont="1" applyFill="1" applyBorder="1" applyAlignment="1">
      <alignment horizontal="left" vertical="center" wrapText="1"/>
    </xf>
    <xf numFmtId="0" fontId="0" fillId="25" borderId="13" xfId="0" applyFill="1" applyBorder="1" applyAlignment="1">
      <alignment horizontal="left" vertical="center" wrapText="1"/>
    </xf>
    <xf numFmtId="3" fontId="4" fillId="25" borderId="13" xfId="0" applyNumberFormat="1" applyFont="1" applyFill="1" applyBorder="1" applyAlignment="1">
      <alignment horizontal="right" vertical="center" wrapText="1"/>
    </xf>
    <xf numFmtId="3" fontId="4" fillId="26" borderId="43" xfId="0" applyNumberFormat="1" applyFont="1" applyFill="1" applyBorder="1" applyAlignment="1">
      <alignment horizontal="right" vertical="center" wrapText="1"/>
    </xf>
    <xf numFmtId="0" fontId="17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4" fillId="26" borderId="21" xfId="0" applyNumberFormat="1" applyFont="1" applyFill="1" applyBorder="1" applyAlignment="1">
      <alignment horizontal="right" vertical="center" wrapText="1"/>
    </xf>
    <xf numFmtId="0" fontId="0" fillId="25" borderId="18" xfId="0" applyFill="1" applyBorder="1" applyAlignment="1">
      <alignment/>
    </xf>
    <xf numFmtId="0" fontId="4" fillId="25" borderId="12" xfId="0" applyFont="1" applyFill="1" applyBorder="1" applyAlignment="1">
      <alignment horizontal="left" vertical="center" wrapText="1"/>
    </xf>
    <xf numFmtId="3" fontId="7" fillId="4" borderId="21" xfId="0" applyNumberFormat="1" applyFont="1" applyFill="1" applyBorder="1" applyAlignment="1">
      <alignment horizontal="right" vertical="center" wrapText="1"/>
    </xf>
    <xf numFmtId="0" fontId="7" fillId="0" borderId="44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horizontal="right" vertical="center" wrapText="1"/>
    </xf>
    <xf numFmtId="3" fontId="7" fillId="0" borderId="27" xfId="0" applyNumberFormat="1" applyFont="1" applyFill="1" applyBorder="1" applyAlignment="1">
      <alignment horizontal="right" vertical="center" wrapText="1"/>
    </xf>
    <xf numFmtId="3" fontId="7" fillId="3" borderId="26" xfId="0" applyNumberFormat="1" applyFont="1" applyFill="1" applyBorder="1" applyAlignment="1">
      <alignment horizontal="right" vertical="center" wrapText="1"/>
    </xf>
    <xf numFmtId="3" fontId="4" fillId="25" borderId="0" xfId="0" applyNumberFormat="1" applyFont="1" applyFill="1" applyBorder="1" applyAlignment="1">
      <alignment horizontal="right" vertical="center" wrapText="1"/>
    </xf>
    <xf numFmtId="0" fontId="4" fillId="17" borderId="45" xfId="0" applyFont="1" applyFill="1" applyBorder="1" applyAlignment="1">
      <alignment horizontal="left" vertical="center" wrapText="1"/>
    </xf>
    <xf numFmtId="0" fontId="4" fillId="17" borderId="46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0" fillId="17" borderId="13" xfId="0" applyFill="1" applyBorder="1" applyAlignment="1">
      <alignment/>
    </xf>
    <xf numFmtId="0" fontId="6" fillId="0" borderId="13" xfId="0" applyFont="1" applyFill="1" applyBorder="1" applyAlignment="1">
      <alignment vertical="center"/>
    </xf>
    <xf numFmtId="0" fontId="18" fillId="0" borderId="47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39" fillId="17" borderId="12" xfId="0" applyFont="1" applyFill="1" applyBorder="1" applyAlignment="1">
      <alignment/>
    </xf>
    <xf numFmtId="0" fontId="0" fillId="17" borderId="29" xfId="0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horizontal="right" vertical="center" wrapText="1"/>
    </xf>
    <xf numFmtId="3" fontId="7" fillId="0" borderId="42" xfId="0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horizontal="right" vertical="center" wrapText="1"/>
    </xf>
    <xf numFmtId="3" fontId="6" fillId="0" borderId="42" xfId="0" applyNumberFormat="1" applyFont="1" applyFill="1" applyBorder="1" applyAlignment="1">
      <alignment horizontal="right" vertical="center" wrapText="1"/>
    </xf>
    <xf numFmtId="0" fontId="38" fillId="7" borderId="49" xfId="0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horizontal="right" vertical="center" wrapText="1"/>
    </xf>
    <xf numFmtId="3" fontId="6" fillId="0" borderId="51" xfId="0" applyNumberFormat="1" applyFont="1" applyFill="1" applyBorder="1" applyAlignment="1">
      <alignment horizontal="right" vertical="center" wrapText="1"/>
    </xf>
    <xf numFmtId="3" fontId="4" fillId="26" borderId="43" xfId="0" applyNumberFormat="1" applyFont="1" applyFill="1" applyBorder="1" applyAlignment="1">
      <alignment horizontal="right" vertical="center" wrapText="1"/>
    </xf>
    <xf numFmtId="3" fontId="7" fillId="26" borderId="26" xfId="0" applyNumberFormat="1" applyFont="1" applyFill="1" applyBorder="1" applyAlignment="1">
      <alignment horizontal="right" vertical="center" wrapText="1"/>
    </xf>
    <xf numFmtId="0" fontId="7" fillId="25" borderId="44" xfId="0" applyFont="1" applyFill="1" applyBorder="1" applyAlignment="1">
      <alignment horizontal="left" vertical="center" wrapText="1"/>
    </xf>
    <xf numFmtId="0" fontId="7" fillId="25" borderId="18" xfId="0" applyFont="1" applyFill="1" applyBorder="1" applyAlignment="1">
      <alignment horizontal="left" vertical="center" wrapText="1"/>
    </xf>
    <xf numFmtId="3" fontId="4" fillId="25" borderId="18" xfId="0" applyNumberFormat="1" applyFont="1" applyFill="1" applyBorder="1" applyAlignment="1">
      <alignment horizontal="right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0" xfId="0" applyFont="1" applyBorder="1" applyAlignment="1">
      <alignment vertical="center" wrapText="1"/>
    </xf>
    <xf numFmtId="3" fontId="6" fillId="0" borderId="50" xfId="0" applyNumberFormat="1" applyFont="1" applyFill="1" applyBorder="1" applyAlignment="1">
      <alignment vertical="center"/>
    </xf>
    <xf numFmtId="0" fontId="38" fillId="17" borderId="53" xfId="0" applyFont="1" applyFill="1" applyBorder="1" applyAlignment="1">
      <alignment vertical="center"/>
    </xf>
    <xf numFmtId="0" fontId="7" fillId="17" borderId="52" xfId="0" applyFont="1" applyFill="1" applyBorder="1" applyAlignment="1">
      <alignment vertical="center"/>
    </xf>
    <xf numFmtId="3" fontId="7" fillId="17" borderId="50" xfId="0" applyNumberFormat="1" applyFont="1" applyFill="1" applyBorder="1" applyAlignment="1">
      <alignment horizontal="right" vertical="center" wrapText="1"/>
    </xf>
    <xf numFmtId="3" fontId="7" fillId="17" borderId="51" xfId="0" applyNumberFormat="1" applyFont="1" applyFill="1" applyBorder="1" applyAlignment="1">
      <alignment horizontal="right" vertical="center" wrapText="1"/>
    </xf>
    <xf numFmtId="0" fontId="6" fillId="0" borderId="54" xfId="0" applyFont="1" applyFill="1" applyBorder="1" applyAlignment="1">
      <alignment vertical="center"/>
    </xf>
    <xf numFmtId="0" fontId="38" fillId="17" borderId="52" xfId="0" applyFont="1" applyFill="1" applyBorder="1" applyAlignment="1">
      <alignment vertical="center"/>
    </xf>
    <xf numFmtId="0" fontId="38" fillId="0" borderId="16" xfId="0" applyFont="1" applyFill="1" applyBorder="1" applyAlignment="1">
      <alignment vertical="center"/>
    </xf>
    <xf numFmtId="0" fontId="7" fillId="25" borderId="31" xfId="0" applyFont="1" applyFill="1" applyBorder="1" applyAlignment="1">
      <alignment horizontal="left" vertical="center" wrapText="1"/>
    </xf>
    <xf numFmtId="0" fontId="0" fillId="25" borderId="23" xfId="0" applyFill="1" applyBorder="1" applyAlignment="1">
      <alignment horizontal="left" vertical="center" wrapText="1"/>
    </xf>
    <xf numFmtId="3" fontId="4" fillId="25" borderId="23" xfId="0" applyNumberFormat="1" applyFont="1" applyFill="1" applyBorder="1" applyAlignment="1">
      <alignment horizontal="righ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7" fillId="7" borderId="12" xfId="0" applyFont="1" applyFill="1" applyBorder="1" applyAlignment="1">
      <alignment vertical="center"/>
    </xf>
    <xf numFmtId="3" fontId="7" fillId="7" borderId="13" xfId="0" applyNumberFormat="1" applyFont="1" applyFill="1" applyBorder="1" applyAlignment="1">
      <alignment horizontal="right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3" fontId="4" fillId="25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32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" fontId="7" fillId="0" borderId="17" xfId="0" applyNumberFormat="1" applyFont="1" applyFill="1" applyBorder="1" applyAlignment="1">
      <alignment horizontal="right" vertical="center" wrapText="1"/>
    </xf>
    <xf numFmtId="0" fontId="0" fillId="0" borderId="55" xfId="0" applyBorder="1" applyAlignment="1">
      <alignment/>
    </xf>
    <xf numFmtId="0" fontId="0" fillId="0" borderId="43" xfId="0" applyBorder="1" applyAlignment="1">
      <alignment/>
    </xf>
    <xf numFmtId="0" fontId="0" fillId="0" borderId="56" xfId="0" applyBorder="1" applyAlignment="1">
      <alignment/>
    </xf>
    <xf numFmtId="0" fontId="4" fillId="0" borderId="4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7" fillId="0" borderId="27" xfId="0" applyNumberFormat="1" applyFont="1" applyFill="1" applyBorder="1" applyAlignment="1">
      <alignment horizontal="right" vertical="center" wrapText="1"/>
    </xf>
    <xf numFmtId="0" fontId="0" fillId="0" borderId="54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47" xfId="0" applyBorder="1" applyAlignment="1">
      <alignment/>
    </xf>
    <xf numFmtId="0" fontId="19" fillId="0" borderId="28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49" fontId="3" fillId="0" borderId="59" xfId="0" applyNumberFormat="1" applyFont="1" applyFill="1" applyBorder="1" applyAlignment="1">
      <alignment horizontal="center" vertical="center" wrapText="1"/>
    </xf>
    <xf numFmtId="49" fontId="12" fillId="0" borderId="59" xfId="0" applyNumberFormat="1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/>
    </xf>
    <xf numFmtId="3" fontId="8" fillId="0" borderId="29" xfId="0" applyNumberFormat="1" applyFont="1" applyFill="1" applyBorder="1" applyAlignment="1">
      <alignment horizontal="right" vertical="center"/>
    </xf>
    <xf numFmtId="3" fontId="4" fillId="17" borderId="30" xfId="0" applyNumberFormat="1" applyFont="1" applyFill="1" applyBorder="1" applyAlignment="1">
      <alignment horizontal="right" vertical="center" wrapText="1"/>
    </xf>
    <xf numFmtId="0" fontId="6" fillId="0" borderId="60" xfId="0" applyFont="1" applyFill="1" applyBorder="1" applyAlignment="1">
      <alignment horizontal="right" vertical="center"/>
    </xf>
    <xf numFmtId="3" fontId="4" fillId="17" borderId="61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3" fontId="8" fillId="0" borderId="5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3" fontId="6" fillId="0" borderId="29" xfId="0" applyNumberFormat="1" applyFont="1" applyFill="1" applyBorder="1" applyAlignment="1">
      <alignment horizontal="right" vertical="center"/>
    </xf>
    <xf numFmtId="3" fontId="6" fillId="0" borderId="42" xfId="0" applyNumberFormat="1" applyFont="1" applyFill="1" applyBorder="1" applyAlignment="1">
      <alignment horizontal="right"/>
    </xf>
    <xf numFmtId="3" fontId="6" fillId="0" borderId="62" xfId="0" applyNumberFormat="1" applyFont="1" applyFill="1" applyBorder="1" applyAlignment="1">
      <alignment/>
    </xf>
    <xf numFmtId="3" fontId="4" fillId="17" borderId="63" xfId="0" applyNumberFormat="1" applyFont="1" applyFill="1" applyBorder="1" applyAlignment="1">
      <alignment horizontal="right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3" fontId="6" fillId="0" borderId="61" xfId="0" applyNumberFormat="1" applyFont="1" applyFill="1" applyBorder="1" applyAlignment="1">
      <alignment horizontal="right" vertical="center" wrapText="1"/>
    </xf>
    <xf numFmtId="3" fontId="4" fillId="11" borderId="30" xfId="0" applyNumberFormat="1" applyFont="1" applyFill="1" applyBorder="1" applyAlignment="1">
      <alignment horizontal="right" vertical="center" wrapText="1"/>
    </xf>
    <xf numFmtId="3" fontId="13" fillId="25" borderId="64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/>
    </xf>
    <xf numFmtId="3" fontId="6" fillId="0" borderId="62" xfId="0" applyNumberFormat="1" applyFont="1" applyFill="1" applyBorder="1" applyAlignment="1">
      <alignment horizontal="right" vertical="center" wrapText="1"/>
    </xf>
    <xf numFmtId="3" fontId="7" fillId="0" borderId="30" xfId="0" applyNumberFormat="1" applyFont="1" applyFill="1" applyBorder="1" applyAlignment="1">
      <alignment horizontal="right" vertical="center" wrapText="1"/>
    </xf>
    <xf numFmtId="3" fontId="13" fillId="0" borderId="48" xfId="0" applyNumberFormat="1" applyFont="1" applyFill="1" applyBorder="1" applyAlignment="1">
      <alignment horizontal="right" vertical="center" wrapText="1"/>
    </xf>
    <xf numFmtId="3" fontId="13" fillId="0" borderId="29" xfId="0" applyNumberFormat="1" applyFont="1" applyFill="1" applyBorder="1" applyAlignment="1">
      <alignment horizontal="right" vertical="center" wrapText="1"/>
    </xf>
    <xf numFmtId="3" fontId="14" fillId="0" borderId="29" xfId="0" applyNumberFormat="1" applyFont="1" applyFill="1" applyBorder="1" applyAlignment="1">
      <alignment horizontal="right" vertical="center" wrapText="1"/>
    </xf>
    <xf numFmtId="3" fontId="14" fillId="0" borderId="62" xfId="0" applyNumberFormat="1" applyFont="1" applyFill="1" applyBorder="1" applyAlignment="1">
      <alignment horizontal="right" vertical="center" wrapText="1"/>
    </xf>
    <xf numFmtId="3" fontId="8" fillId="25" borderId="64" xfId="0" applyNumberFormat="1" applyFont="1" applyFill="1" applyBorder="1" applyAlignment="1">
      <alignment vertical="center" wrapText="1"/>
    </xf>
    <xf numFmtId="0" fontId="5" fillId="25" borderId="65" xfId="0" applyFont="1" applyFill="1" applyBorder="1" applyAlignment="1">
      <alignment horizontal="left" vertical="center"/>
    </xf>
    <xf numFmtId="3" fontId="8" fillId="0" borderId="66" xfId="0" applyNumberFormat="1" applyFont="1" applyBorder="1" applyAlignment="1">
      <alignment/>
    </xf>
    <xf numFmtId="3" fontId="8" fillId="0" borderId="58" xfId="0" applyNumberFormat="1" applyFont="1" applyBorder="1" applyAlignment="1">
      <alignment/>
    </xf>
    <xf numFmtId="3" fontId="9" fillId="17" borderId="27" xfId="0" applyNumberFormat="1" applyFont="1" applyFill="1" applyBorder="1" applyAlignment="1">
      <alignment vertical="center" wrapText="1"/>
    </xf>
    <xf numFmtId="0" fontId="5" fillId="25" borderId="66" xfId="0" applyFont="1" applyFill="1" applyBorder="1" applyAlignment="1">
      <alignment horizontal="left" vertical="center"/>
    </xf>
    <xf numFmtId="3" fontId="8" fillId="0" borderId="29" xfId="0" applyNumberFormat="1" applyFont="1" applyBorder="1" applyAlignment="1">
      <alignment/>
    </xf>
    <xf numFmtId="3" fontId="8" fillId="0" borderId="67" xfId="0" applyNumberFormat="1" applyFont="1" applyBorder="1" applyAlignment="1">
      <alignment/>
    </xf>
    <xf numFmtId="3" fontId="9" fillId="17" borderId="61" xfId="0" applyNumberFormat="1" applyFont="1" applyFill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3" fontId="7" fillId="0" borderId="68" xfId="0" applyNumberFormat="1" applyFont="1" applyFill="1" applyBorder="1" applyAlignment="1">
      <alignment horizontal="right" vertical="center" wrapText="1"/>
    </xf>
    <xf numFmtId="3" fontId="4" fillId="25" borderId="29" xfId="0" applyNumberFormat="1" applyFont="1" applyFill="1" applyBorder="1" applyAlignment="1">
      <alignment horizontal="right" vertical="center" wrapText="1"/>
    </xf>
    <xf numFmtId="3" fontId="4" fillId="26" borderId="61" xfId="0" applyNumberFormat="1" applyFont="1" applyFill="1" applyBorder="1" applyAlignment="1">
      <alignment horizontal="right" vertical="center" wrapText="1"/>
    </xf>
    <xf numFmtId="3" fontId="4" fillId="26" borderId="64" xfId="0" applyNumberFormat="1" applyFont="1" applyFill="1" applyBorder="1" applyAlignment="1">
      <alignment horizontal="right" vertical="center" wrapText="1"/>
    </xf>
    <xf numFmtId="0" fontId="17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3" fontId="4" fillId="26" borderId="64" xfId="0" applyNumberFormat="1" applyFont="1" applyFill="1" applyBorder="1" applyAlignment="1">
      <alignment horizontal="right" vertical="center" wrapText="1"/>
    </xf>
    <xf numFmtId="3" fontId="4" fillId="25" borderId="59" xfId="0" applyNumberFormat="1" applyFont="1" applyFill="1" applyBorder="1" applyAlignment="1">
      <alignment horizontal="right" vertical="center" wrapText="1"/>
    </xf>
    <xf numFmtId="3" fontId="6" fillId="0" borderId="51" xfId="0" applyNumberFormat="1" applyFont="1" applyFill="1" applyBorder="1" applyAlignment="1">
      <alignment vertical="center"/>
    </xf>
    <xf numFmtId="3" fontId="4" fillId="26" borderId="64" xfId="0" applyNumberFormat="1" applyFont="1" applyFill="1" applyBorder="1" applyAlignment="1">
      <alignment horizontal="right" vertical="center" wrapText="1"/>
    </xf>
    <xf numFmtId="3" fontId="4" fillId="25" borderId="27" xfId="0" applyNumberFormat="1" applyFont="1" applyFill="1" applyBorder="1" applyAlignment="1">
      <alignment horizontal="right" vertical="center" wrapText="1"/>
    </xf>
    <xf numFmtId="3" fontId="7" fillId="26" borderId="61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3" fontId="8" fillId="0" borderId="29" xfId="0" applyNumberFormat="1" applyFont="1" applyFill="1" applyBorder="1" applyAlignment="1">
      <alignment horizontal="right" vertical="center"/>
    </xf>
    <xf numFmtId="0" fontId="4" fillId="25" borderId="52" xfId="0" applyFont="1" applyFill="1" applyBorder="1" applyAlignment="1">
      <alignment horizontal="left" vertical="center" wrapText="1"/>
    </xf>
    <xf numFmtId="0" fontId="4" fillId="25" borderId="50" xfId="0" applyFont="1" applyFill="1" applyBorder="1" applyAlignment="1">
      <alignment horizontal="left" vertical="center" wrapText="1"/>
    </xf>
    <xf numFmtId="3" fontId="4" fillId="25" borderId="50" xfId="0" applyNumberFormat="1" applyFont="1" applyFill="1" applyBorder="1" applyAlignment="1">
      <alignment horizontal="right" vertical="center" wrapText="1"/>
    </xf>
    <xf numFmtId="3" fontId="4" fillId="25" borderId="51" xfId="0" applyNumberFormat="1" applyFont="1" applyFill="1" applyBorder="1" applyAlignment="1">
      <alignment horizontal="right" vertical="center" wrapText="1"/>
    </xf>
    <xf numFmtId="3" fontId="4" fillId="26" borderId="25" xfId="0" applyNumberFormat="1" applyFont="1" applyFill="1" applyBorder="1" applyAlignment="1">
      <alignment horizontal="right" vertical="center" wrapText="1"/>
    </xf>
    <xf numFmtId="3" fontId="4" fillId="26" borderId="62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0" fillId="0" borderId="52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3" fontId="7" fillId="26" borderId="25" xfId="0" applyNumberFormat="1" applyFont="1" applyFill="1" applyBorder="1" applyAlignment="1">
      <alignment horizontal="righ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0" fillId="25" borderId="50" xfId="0" applyFill="1" applyBorder="1" applyAlignment="1">
      <alignment horizontal="left" vertical="center" wrapText="1"/>
    </xf>
    <xf numFmtId="3" fontId="4" fillId="25" borderId="50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0" fontId="4" fillId="26" borderId="24" xfId="0" applyFont="1" applyFill="1" applyBorder="1" applyAlignment="1">
      <alignment horizontal="left" vertical="center" wrapText="1"/>
    </xf>
    <xf numFmtId="0" fontId="4" fillId="26" borderId="25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3" fillId="0" borderId="71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left" vertical="center" wrapText="1"/>
    </xf>
    <xf numFmtId="0" fontId="13" fillId="0" borderId="72" xfId="0" applyFont="1" applyFill="1" applyBorder="1" applyAlignment="1">
      <alignment horizontal="left" vertical="center" wrapText="1"/>
    </xf>
    <xf numFmtId="0" fontId="38" fillId="4" borderId="73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4" fillId="11" borderId="32" xfId="0" applyFont="1" applyFill="1" applyBorder="1" applyAlignment="1">
      <alignment horizontal="left" vertical="center" wrapText="1"/>
    </xf>
    <xf numFmtId="0" fontId="4" fillId="11" borderId="18" xfId="0" applyFont="1" applyFill="1" applyBorder="1" applyAlignment="1">
      <alignment horizontal="left" vertical="center" wrapText="1"/>
    </xf>
    <xf numFmtId="0" fontId="7" fillId="17" borderId="32" xfId="0" applyFont="1" applyFill="1" applyBorder="1" applyAlignment="1">
      <alignment horizontal="left" vertical="center" wrapText="1"/>
    </xf>
    <xf numFmtId="0" fontId="7" fillId="17" borderId="33" xfId="0" applyFont="1" applyFill="1" applyBorder="1" applyAlignment="1">
      <alignment horizontal="left" vertical="center" wrapText="1"/>
    </xf>
    <xf numFmtId="0" fontId="7" fillId="17" borderId="31" xfId="0" applyFont="1" applyFill="1" applyBorder="1" applyAlignment="1">
      <alignment horizontal="left" vertical="center" wrapText="1"/>
    </xf>
    <xf numFmtId="0" fontId="7" fillId="17" borderId="46" xfId="0" applyFont="1" applyFill="1" applyBorder="1" applyAlignment="1">
      <alignment horizontal="left" vertical="center" wrapText="1"/>
    </xf>
    <xf numFmtId="0" fontId="5" fillId="25" borderId="69" xfId="0" applyFont="1" applyFill="1" applyBorder="1" applyAlignment="1">
      <alignment horizontal="left" vertical="center"/>
    </xf>
    <xf numFmtId="0" fontId="5" fillId="25" borderId="70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vertical="center"/>
    </xf>
    <xf numFmtId="0" fontId="7" fillId="3" borderId="2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" fillId="26" borderId="75" xfId="0" applyFont="1" applyFill="1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4" fillId="26" borderId="76" xfId="0" applyFont="1" applyFill="1" applyBorder="1" applyAlignment="1">
      <alignment vertical="center" wrapText="1"/>
    </xf>
    <xf numFmtId="0" fontId="0" fillId="26" borderId="17" xfId="0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" fillId="11" borderId="33" xfId="0" applyFont="1" applyFill="1" applyBorder="1" applyAlignment="1">
      <alignment horizontal="left" vertical="center" wrapText="1"/>
    </xf>
    <xf numFmtId="0" fontId="4" fillId="11" borderId="33" xfId="0" applyFont="1" applyFill="1" applyBorder="1" applyAlignment="1">
      <alignment horizontal="left" vertical="center" wrapText="1"/>
    </xf>
    <xf numFmtId="0" fontId="4" fillId="26" borderId="32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7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4" fillId="17" borderId="32" xfId="0" applyFont="1" applyFill="1" applyBorder="1" applyAlignment="1">
      <alignment horizontal="left" vertical="center" wrapText="1"/>
    </xf>
    <xf numFmtId="0" fontId="4" fillId="17" borderId="33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left" vertical="center" wrapText="1"/>
    </xf>
    <xf numFmtId="0" fontId="13" fillId="0" borderId="78" xfId="0" applyFont="1" applyFill="1" applyBorder="1" applyAlignment="1">
      <alignment horizontal="left" vertical="center" wrapText="1"/>
    </xf>
    <xf numFmtId="0" fontId="7" fillId="26" borderId="75" xfId="0" applyFont="1" applyFill="1" applyBorder="1" applyAlignment="1">
      <alignment horizontal="left" vertical="center" wrapText="1"/>
    </xf>
    <xf numFmtId="0" fontId="7" fillId="26" borderId="68" xfId="0" applyFont="1" applyFill="1" applyBorder="1" applyAlignment="1">
      <alignment horizontal="left" vertical="center" wrapText="1"/>
    </xf>
    <xf numFmtId="0" fontId="4" fillId="26" borderId="74" xfId="0" applyFont="1" applyFill="1" applyBorder="1" applyAlignment="1">
      <alignment vertical="center" wrapText="1"/>
    </xf>
    <xf numFmtId="0" fontId="4" fillId="26" borderId="26" xfId="0" applyFont="1" applyFill="1" applyBorder="1" applyAlignment="1">
      <alignment vertical="center" wrapText="1"/>
    </xf>
    <xf numFmtId="0" fontId="4" fillId="26" borderId="17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7" fillId="26" borderId="73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4" fillId="17" borderId="34" xfId="0" applyFont="1" applyFill="1" applyBorder="1" applyAlignment="1">
      <alignment horizontal="left" vertical="center" wrapText="1"/>
    </xf>
    <xf numFmtId="0" fontId="4" fillId="17" borderId="76" xfId="0" applyFont="1" applyFill="1" applyBorder="1" applyAlignment="1">
      <alignment horizontal="left" vertical="center" wrapText="1"/>
    </xf>
    <xf numFmtId="0" fontId="4" fillId="17" borderId="17" xfId="0" applyFont="1" applyFill="1" applyBorder="1" applyAlignment="1">
      <alignment horizontal="left" vertical="center" wrapText="1"/>
    </xf>
    <xf numFmtId="0" fontId="4" fillId="26" borderId="79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4" fillId="25" borderId="75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NEPRIORIT_s_vzorci final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53"/>
  <sheetViews>
    <sheetView tabSelected="1" zoomScaleSheetLayoutView="100" zoomScalePageLayoutView="0" workbookViewId="0" topLeftCell="A27">
      <selection activeCell="B47" sqref="B47"/>
    </sheetView>
  </sheetViews>
  <sheetFormatPr defaultColWidth="9.00390625" defaultRowHeight="12.75"/>
  <cols>
    <col min="1" max="1" width="16.00390625" style="0" bestFit="1" customWidth="1"/>
    <col min="2" max="2" width="77.00390625" style="0" customWidth="1"/>
    <col min="3" max="4" width="14.75390625" style="0" customWidth="1"/>
    <col min="5" max="5" width="13.25390625" style="0" customWidth="1"/>
    <col min="6" max="31" width="9.125" style="20" customWidth="1"/>
  </cols>
  <sheetData>
    <row r="1" spans="1:5" ht="25.5" customHeight="1" thickBot="1">
      <c r="A1" s="354" t="s">
        <v>135</v>
      </c>
      <c r="B1" s="354"/>
      <c r="C1" s="354"/>
      <c r="D1" s="354"/>
      <c r="E1" s="354"/>
    </row>
    <row r="2" spans="1:5" ht="36" customHeight="1" thickBot="1">
      <c r="A2" s="1" t="s">
        <v>0</v>
      </c>
      <c r="B2" s="1" t="s">
        <v>55</v>
      </c>
      <c r="C2" s="2" t="s">
        <v>16</v>
      </c>
      <c r="D2" s="2" t="s">
        <v>65</v>
      </c>
      <c r="E2" s="2" t="s">
        <v>134</v>
      </c>
    </row>
    <row r="3" spans="1:31" s="17" customFormat="1" ht="13.5" thickBot="1">
      <c r="A3" s="105"/>
      <c r="B3" s="106"/>
      <c r="C3" s="107"/>
      <c r="D3" s="107"/>
      <c r="E3" s="234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104" customFormat="1" ht="13.5" thickBot="1">
      <c r="A4" s="101" t="s">
        <v>51</v>
      </c>
      <c r="B4" s="102"/>
      <c r="C4" s="103"/>
      <c r="D4" s="103"/>
      <c r="E4" s="235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</row>
    <row r="5" spans="1:5" ht="12.75">
      <c r="A5" s="364" t="s">
        <v>14</v>
      </c>
      <c r="B5" s="365"/>
      <c r="C5" s="365"/>
      <c r="D5" s="365"/>
      <c r="E5" s="366"/>
    </row>
    <row r="6" spans="1:31" s="23" customFormat="1" ht="12.75">
      <c r="A6" s="14" t="s">
        <v>14</v>
      </c>
      <c r="B6" s="10" t="s">
        <v>17</v>
      </c>
      <c r="C6" s="13">
        <v>10000</v>
      </c>
      <c r="D6" s="124">
        <v>10000</v>
      </c>
      <c r="E6" s="236">
        <v>10000</v>
      </c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</row>
    <row r="7" spans="1:31" s="93" customFormat="1" ht="12.75" customHeight="1">
      <c r="A7" s="14" t="s">
        <v>14</v>
      </c>
      <c r="B7" s="10" t="s">
        <v>63</v>
      </c>
      <c r="C7" s="13">
        <v>6000</v>
      </c>
      <c r="D7" s="124">
        <v>6000</v>
      </c>
      <c r="E7" s="236">
        <v>6000</v>
      </c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</row>
    <row r="8" spans="1:31" s="49" customFormat="1" ht="13.5" thickBot="1">
      <c r="A8" s="4" t="s">
        <v>14</v>
      </c>
      <c r="B8" s="12" t="s">
        <v>130</v>
      </c>
      <c r="C8" s="15">
        <v>8000</v>
      </c>
      <c r="D8" s="125">
        <v>8000</v>
      </c>
      <c r="E8" s="237">
        <v>8000</v>
      </c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</row>
    <row r="9" spans="1:31" s="27" customFormat="1" ht="13.5" customHeight="1" thickBot="1">
      <c r="A9" s="362" t="s">
        <v>97</v>
      </c>
      <c r="B9" s="363"/>
      <c r="C9" s="26">
        <f>SUM(C6:C8)</f>
        <v>24000</v>
      </c>
      <c r="D9" s="26">
        <f>SUM(D6:D8)</f>
        <v>24000</v>
      </c>
      <c r="E9" s="238">
        <f>SUM(E6:E8)</f>
        <v>24000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5" ht="12.75">
      <c r="A10" s="364" t="s">
        <v>5</v>
      </c>
      <c r="B10" s="365"/>
      <c r="C10" s="365"/>
      <c r="D10" s="365"/>
      <c r="E10" s="366"/>
    </row>
    <row r="11" spans="1:31" s="49" customFormat="1" ht="12.75">
      <c r="A11" s="47" t="s">
        <v>5</v>
      </c>
      <c r="B11" s="50" t="s">
        <v>61</v>
      </c>
      <c r="C11" s="59">
        <v>8000</v>
      </c>
      <c r="D11" s="59">
        <v>0</v>
      </c>
      <c r="E11" s="239">
        <v>0</v>
      </c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</row>
    <row r="12" spans="1:31" s="92" customFormat="1" ht="12.75" customHeight="1">
      <c r="A12" s="14" t="s">
        <v>5</v>
      </c>
      <c r="B12" s="10" t="s">
        <v>59</v>
      </c>
      <c r="C12" s="13">
        <v>14000</v>
      </c>
      <c r="D12" s="124">
        <v>18000</v>
      </c>
      <c r="E12" s="236">
        <v>18000</v>
      </c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</row>
    <row r="13" spans="1:31" s="34" customFormat="1" ht="12.75" customHeight="1">
      <c r="A13" s="14" t="s">
        <v>5</v>
      </c>
      <c r="B13" s="33" t="s">
        <v>25</v>
      </c>
      <c r="C13" s="13">
        <v>11000</v>
      </c>
      <c r="D13" s="124">
        <v>11000</v>
      </c>
      <c r="E13" s="236">
        <v>11000</v>
      </c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</row>
    <row r="14" spans="1:31" s="93" customFormat="1" ht="12.75" customHeight="1">
      <c r="A14" s="14" t="s">
        <v>5</v>
      </c>
      <c r="B14" s="10" t="s">
        <v>50</v>
      </c>
      <c r="C14" s="13">
        <v>16500</v>
      </c>
      <c r="D14" s="124">
        <v>19500</v>
      </c>
      <c r="E14" s="236">
        <v>19500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</row>
    <row r="15" spans="1:31" s="49" customFormat="1" ht="13.5" thickBot="1">
      <c r="A15" s="4" t="s">
        <v>5</v>
      </c>
      <c r="B15" s="12" t="s">
        <v>160</v>
      </c>
      <c r="C15" s="9">
        <v>16000</v>
      </c>
      <c r="D15" s="126">
        <v>19000</v>
      </c>
      <c r="E15" s="65">
        <v>19000</v>
      </c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</row>
    <row r="16" spans="1:31" s="27" customFormat="1" ht="13.5" customHeight="1" thickBot="1">
      <c r="A16" s="362" t="s">
        <v>98</v>
      </c>
      <c r="B16" s="363"/>
      <c r="C16" s="26">
        <f>SUM(C11:C15)</f>
        <v>65500</v>
      </c>
      <c r="D16" s="26">
        <f>SUM(D11:D15)</f>
        <v>67500</v>
      </c>
      <c r="E16" s="238">
        <f>SUM(E11:E15)</f>
        <v>67500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5" ht="12.75">
      <c r="A17" s="364" t="s">
        <v>1</v>
      </c>
      <c r="B17" s="365"/>
      <c r="C17" s="365"/>
      <c r="D17" s="365"/>
      <c r="E17" s="366"/>
    </row>
    <row r="18" spans="1:5" ht="12.75">
      <c r="A18" s="3" t="s">
        <v>1</v>
      </c>
      <c r="B18" s="24" t="s">
        <v>17</v>
      </c>
      <c r="C18" s="15">
        <v>10000</v>
      </c>
      <c r="D18" s="15">
        <v>8000</v>
      </c>
      <c r="E18" s="237">
        <v>8000</v>
      </c>
    </row>
    <row r="19" spans="1:5" ht="12.75">
      <c r="A19" s="16" t="s">
        <v>1</v>
      </c>
      <c r="B19" s="24" t="s">
        <v>18</v>
      </c>
      <c r="C19" s="15">
        <v>10000</v>
      </c>
      <c r="D19" s="15">
        <v>8000</v>
      </c>
      <c r="E19" s="237">
        <v>8000</v>
      </c>
    </row>
    <row r="20" spans="1:31" s="49" customFormat="1" ht="12.75">
      <c r="A20" s="30" t="s">
        <v>1</v>
      </c>
      <c r="B20" s="12" t="s">
        <v>23</v>
      </c>
      <c r="C20" s="13">
        <v>15000</v>
      </c>
      <c r="D20" s="13">
        <v>15000</v>
      </c>
      <c r="E20" s="236">
        <v>15000</v>
      </c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</row>
    <row r="21" spans="1:31" s="49" customFormat="1" ht="12.75">
      <c r="A21" s="7" t="s">
        <v>1</v>
      </c>
      <c r="B21" s="12" t="s">
        <v>30</v>
      </c>
      <c r="C21" s="9">
        <v>20000</v>
      </c>
      <c r="D21" s="9">
        <v>19500</v>
      </c>
      <c r="E21" s="65">
        <v>19500</v>
      </c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</row>
    <row r="22" spans="1:5" ht="13.5" thickBot="1">
      <c r="A22" s="7" t="s">
        <v>1</v>
      </c>
      <c r="B22" s="12" t="s">
        <v>58</v>
      </c>
      <c r="C22" s="9">
        <v>4000</v>
      </c>
      <c r="D22" s="9">
        <v>0</v>
      </c>
      <c r="E22" s="65">
        <v>0</v>
      </c>
    </row>
    <row r="23" spans="1:31" s="27" customFormat="1" ht="13.5" customHeight="1" thickBot="1">
      <c r="A23" s="362" t="s">
        <v>99</v>
      </c>
      <c r="B23" s="382"/>
      <c r="C23" s="109">
        <f>SUM(C18:C22)</f>
        <v>59000</v>
      </c>
      <c r="D23" s="109">
        <f>SUM(D18:D22)</f>
        <v>50500</v>
      </c>
      <c r="E23" s="240">
        <f>SUM(E18:E22)</f>
        <v>50500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5" ht="12.75">
      <c r="A24" s="364" t="s">
        <v>10</v>
      </c>
      <c r="B24" s="365"/>
      <c r="C24" s="365"/>
      <c r="D24" s="365"/>
      <c r="E24" s="366"/>
    </row>
    <row r="25" spans="1:5" ht="12.75">
      <c r="A25" s="4" t="s">
        <v>2</v>
      </c>
      <c r="B25" s="5" t="s">
        <v>62</v>
      </c>
      <c r="C25" s="6">
        <v>11000</v>
      </c>
      <c r="D25" s="128">
        <v>11000</v>
      </c>
      <c r="E25" s="241">
        <v>10000</v>
      </c>
    </row>
    <row r="26" spans="1:31" s="49" customFormat="1" ht="12.75">
      <c r="A26" s="4" t="s">
        <v>10</v>
      </c>
      <c r="B26" s="12" t="s">
        <v>22</v>
      </c>
      <c r="C26" s="9">
        <v>37000</v>
      </c>
      <c r="D26" s="126">
        <v>34000</v>
      </c>
      <c r="E26" s="65">
        <v>34000</v>
      </c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</row>
    <row r="27" spans="1:31" s="41" customFormat="1" ht="12.75" customHeight="1">
      <c r="A27" s="42" t="s">
        <v>10</v>
      </c>
      <c r="B27" s="33" t="s">
        <v>25</v>
      </c>
      <c r="C27" s="13">
        <v>7000</v>
      </c>
      <c r="D27" s="13">
        <v>7000</v>
      </c>
      <c r="E27" s="236">
        <v>7000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93" customFormat="1" ht="12.75">
      <c r="A28" s="4" t="s">
        <v>2</v>
      </c>
      <c r="B28" s="5" t="s">
        <v>49</v>
      </c>
      <c r="C28" s="95">
        <v>15000</v>
      </c>
      <c r="D28" s="129">
        <v>15000</v>
      </c>
      <c r="E28" s="242">
        <v>15000</v>
      </c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</row>
    <row r="29" spans="1:31" s="49" customFormat="1" ht="13.5" thickBot="1">
      <c r="A29" s="16" t="s">
        <v>2</v>
      </c>
      <c r="B29" s="12" t="s">
        <v>31</v>
      </c>
      <c r="C29" s="9">
        <v>13000</v>
      </c>
      <c r="D29" s="126">
        <v>17000</v>
      </c>
      <c r="E29" s="65">
        <v>17000</v>
      </c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</row>
    <row r="30" spans="1:31" s="27" customFormat="1" ht="13.5" customHeight="1" thickBot="1">
      <c r="A30" s="362" t="s">
        <v>100</v>
      </c>
      <c r="B30" s="363"/>
      <c r="C30" s="26">
        <f>SUM(C25:C29)</f>
        <v>83000</v>
      </c>
      <c r="D30" s="26">
        <f>SUM(D25:D29)</f>
        <v>84000</v>
      </c>
      <c r="E30" s="238">
        <f>SUM(E25:E29)</f>
        <v>83000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5" ht="12.75">
      <c r="A31" s="364" t="s">
        <v>3</v>
      </c>
      <c r="B31" s="365"/>
      <c r="C31" s="365"/>
      <c r="D31" s="365"/>
      <c r="E31" s="366"/>
    </row>
    <row r="32" spans="1:31" s="72" customFormat="1" ht="12.75">
      <c r="A32" s="25" t="s">
        <v>3</v>
      </c>
      <c r="B32" s="90" t="s">
        <v>17</v>
      </c>
      <c r="C32" s="91">
        <v>0</v>
      </c>
      <c r="D32" s="91">
        <v>0</v>
      </c>
      <c r="E32" s="243">
        <v>0</v>
      </c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</row>
    <row r="33" spans="1:31" s="49" customFormat="1" ht="12.75">
      <c r="A33" s="4" t="s">
        <v>3</v>
      </c>
      <c r="B33" s="12" t="s">
        <v>22</v>
      </c>
      <c r="C33" s="9">
        <v>18000</v>
      </c>
      <c r="D33" s="9">
        <v>17000</v>
      </c>
      <c r="E33" s="65">
        <v>10000</v>
      </c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</row>
    <row r="34" spans="1:31" s="49" customFormat="1" ht="12.75">
      <c r="A34" s="7" t="s">
        <v>3</v>
      </c>
      <c r="B34" s="94" t="s">
        <v>95</v>
      </c>
      <c r="C34" s="95">
        <v>0</v>
      </c>
      <c r="D34" s="95">
        <v>0</v>
      </c>
      <c r="E34" s="242">
        <v>0</v>
      </c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</row>
    <row r="35" spans="1:31" s="93" customFormat="1" ht="12.75" customHeight="1">
      <c r="A35" s="16" t="s">
        <v>3</v>
      </c>
      <c r="B35" s="19" t="s">
        <v>26</v>
      </c>
      <c r="C35" s="13">
        <v>17000</v>
      </c>
      <c r="D35" s="13">
        <v>16000</v>
      </c>
      <c r="E35" s="236">
        <v>15000</v>
      </c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</row>
    <row r="36" spans="1:31" s="93" customFormat="1" ht="12.75" customHeight="1">
      <c r="A36" s="16" t="s">
        <v>3</v>
      </c>
      <c r="B36" s="10" t="s">
        <v>64</v>
      </c>
      <c r="C36" s="13">
        <v>5000</v>
      </c>
      <c r="D36" s="13">
        <v>4500</v>
      </c>
      <c r="E36" s="236">
        <v>0</v>
      </c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</row>
    <row r="37" spans="1:31" s="49" customFormat="1" ht="13.5" thickBot="1">
      <c r="A37" s="4" t="s">
        <v>3</v>
      </c>
      <c r="B37" s="12" t="s">
        <v>160</v>
      </c>
      <c r="C37" s="9">
        <v>4000</v>
      </c>
      <c r="D37" s="9">
        <v>3000</v>
      </c>
      <c r="E37" s="65">
        <v>0</v>
      </c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</row>
    <row r="38" spans="1:31" s="27" customFormat="1" ht="13.5" customHeight="1" thickBot="1">
      <c r="A38" s="362" t="s">
        <v>101</v>
      </c>
      <c r="B38" s="363"/>
      <c r="C38" s="26">
        <f>SUM(C32:C37)</f>
        <v>44000</v>
      </c>
      <c r="D38" s="26">
        <f>SUM(D32:D37)</f>
        <v>40500</v>
      </c>
      <c r="E38" s="238">
        <f>SUM(E32:E37)</f>
        <v>25000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7" customFormat="1" ht="13.5" customHeight="1" thickBot="1">
      <c r="A39" s="362" t="s">
        <v>34</v>
      </c>
      <c r="B39" s="363"/>
      <c r="C39" s="26">
        <f>C9+C16+C23+C30+C38</f>
        <v>275500</v>
      </c>
      <c r="D39" s="26">
        <f>D9+D16+D23+D30+D38</f>
        <v>266500</v>
      </c>
      <c r="E39" s="238">
        <f>E9+E16+E23+E30+E38</f>
        <v>250000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104" customFormat="1" ht="13.5" hidden="1" thickBot="1">
      <c r="A40" s="101"/>
      <c r="B40" s="102"/>
      <c r="C40" s="103"/>
      <c r="D40" s="103"/>
      <c r="E40" s="206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</row>
    <row r="41" spans="1:31" s="104" customFormat="1" ht="13.5" thickBot="1">
      <c r="A41" s="101"/>
      <c r="B41" s="102"/>
      <c r="C41" s="103"/>
      <c r="D41" s="103"/>
      <c r="E41" s="206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</row>
    <row r="42" spans="1:31" s="104" customFormat="1" ht="13.5" thickBot="1">
      <c r="A42" s="101" t="s">
        <v>52</v>
      </c>
      <c r="B42" s="102"/>
      <c r="C42" s="103"/>
      <c r="D42" s="103"/>
      <c r="E42" s="235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</row>
    <row r="43" spans="1:5" ht="12.75">
      <c r="A43" s="364" t="s">
        <v>11</v>
      </c>
      <c r="B43" s="365"/>
      <c r="C43" s="365"/>
      <c r="D43" s="365"/>
      <c r="E43" s="366"/>
    </row>
    <row r="44" spans="1:5" ht="12.75">
      <c r="A44" s="16" t="s">
        <v>11</v>
      </c>
      <c r="B44" s="24" t="s">
        <v>18</v>
      </c>
      <c r="C44" s="18">
        <v>8000</v>
      </c>
      <c r="D44" s="18">
        <v>8000</v>
      </c>
      <c r="E44" s="244">
        <v>7000</v>
      </c>
    </row>
    <row r="45" spans="1:5" ht="12.75" customHeight="1">
      <c r="A45" s="16" t="s">
        <v>11</v>
      </c>
      <c r="B45" s="33" t="s">
        <v>25</v>
      </c>
      <c r="C45" s="13">
        <v>7000</v>
      </c>
      <c r="D45" s="13">
        <v>8000</v>
      </c>
      <c r="E45" s="236">
        <v>8000</v>
      </c>
    </row>
    <row r="46" spans="1:31" s="93" customFormat="1" ht="12.75">
      <c r="A46" s="16" t="s">
        <v>11</v>
      </c>
      <c r="B46" s="24" t="s">
        <v>20</v>
      </c>
      <c r="C46" s="18">
        <v>6000</v>
      </c>
      <c r="D46" s="18">
        <v>7000</v>
      </c>
      <c r="E46" s="244">
        <v>7000</v>
      </c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</row>
    <row r="47" spans="1:31" s="49" customFormat="1" ht="12.75">
      <c r="A47" s="4" t="s">
        <v>11</v>
      </c>
      <c r="B47" s="12" t="s">
        <v>161</v>
      </c>
      <c r="C47" s="8">
        <v>6500</v>
      </c>
      <c r="D47" s="18">
        <v>7000</v>
      </c>
      <c r="E47" s="244">
        <v>7000</v>
      </c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</row>
    <row r="48" spans="1:31" s="49" customFormat="1" ht="13.5" thickBot="1">
      <c r="A48" s="16" t="s">
        <v>11</v>
      </c>
      <c r="B48" s="12" t="s">
        <v>138</v>
      </c>
      <c r="C48" s="13">
        <v>6000</v>
      </c>
      <c r="D48" s="13">
        <v>6000</v>
      </c>
      <c r="E48" s="236">
        <v>6000</v>
      </c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</row>
    <row r="49" spans="1:31" s="27" customFormat="1" ht="13.5" customHeight="1" thickBot="1">
      <c r="A49" s="362" t="s">
        <v>102</v>
      </c>
      <c r="B49" s="363"/>
      <c r="C49" s="26">
        <f>SUM(C44:C48)</f>
        <v>33500</v>
      </c>
      <c r="D49" s="26">
        <f>SUM(D44:D48)</f>
        <v>36000</v>
      </c>
      <c r="E49" s="238">
        <f>SUM(E44:E48)</f>
        <v>35000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5" ht="12.75">
      <c r="A50" s="364" t="s">
        <v>4</v>
      </c>
      <c r="B50" s="365"/>
      <c r="C50" s="365"/>
      <c r="D50" s="365"/>
      <c r="E50" s="366"/>
    </row>
    <row r="51" spans="1:5" ht="12.75">
      <c r="A51" s="4" t="s">
        <v>4</v>
      </c>
      <c r="B51" s="24" t="s">
        <v>18</v>
      </c>
      <c r="C51" s="6">
        <v>5000</v>
      </c>
      <c r="D51" s="128">
        <v>5000</v>
      </c>
      <c r="E51" s="241">
        <v>5000</v>
      </c>
    </row>
    <row r="52" spans="1:31" s="93" customFormat="1" ht="12.75">
      <c r="A52" s="4" t="s">
        <v>4</v>
      </c>
      <c r="B52" s="11" t="s">
        <v>19</v>
      </c>
      <c r="C52" s="6">
        <v>4000</v>
      </c>
      <c r="D52" s="128">
        <v>5000</v>
      </c>
      <c r="E52" s="241">
        <v>5000</v>
      </c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</row>
    <row r="53" spans="1:31" s="93" customFormat="1" ht="12.75" customHeight="1" thickBot="1">
      <c r="A53" s="16" t="s">
        <v>4</v>
      </c>
      <c r="B53" s="19" t="s">
        <v>28</v>
      </c>
      <c r="C53" s="13">
        <v>7000</v>
      </c>
      <c r="D53" s="124">
        <v>7000</v>
      </c>
      <c r="E53" s="236">
        <v>7000</v>
      </c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</row>
    <row r="54" spans="1:31" s="27" customFormat="1" ht="13.5" customHeight="1" thickBot="1">
      <c r="A54" s="362" t="s">
        <v>103</v>
      </c>
      <c r="B54" s="363"/>
      <c r="C54" s="26">
        <f>SUM(C51:C53)</f>
        <v>16000</v>
      </c>
      <c r="D54" s="26">
        <f>SUM(D51:D53)</f>
        <v>17000</v>
      </c>
      <c r="E54" s="238">
        <f>SUM(E51:E53)</f>
        <v>17000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5" ht="12.75">
      <c r="A55" s="364" t="s">
        <v>9</v>
      </c>
      <c r="B55" s="365"/>
      <c r="C55" s="365"/>
      <c r="D55" s="365"/>
      <c r="E55" s="366"/>
    </row>
    <row r="56" spans="1:31" s="72" customFormat="1" ht="12.75" hidden="1">
      <c r="A56" s="25" t="s">
        <v>9</v>
      </c>
      <c r="B56" s="90" t="s">
        <v>17</v>
      </c>
      <c r="C56" s="91">
        <v>0</v>
      </c>
      <c r="D56" s="130">
        <v>0</v>
      </c>
      <c r="E56" s="243">
        <v>0</v>
      </c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</row>
    <row r="57" spans="1:31" s="72" customFormat="1" ht="12.75">
      <c r="A57" s="25" t="s">
        <v>9</v>
      </c>
      <c r="B57" s="90" t="s">
        <v>23</v>
      </c>
      <c r="C57" s="91">
        <v>3000</v>
      </c>
      <c r="D57" s="130">
        <v>3000</v>
      </c>
      <c r="E57" s="243">
        <v>3000</v>
      </c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</row>
    <row r="58" spans="1:31" s="93" customFormat="1" ht="13.5" thickBot="1">
      <c r="A58" s="4" t="s">
        <v>9</v>
      </c>
      <c r="B58" s="12" t="s">
        <v>20</v>
      </c>
      <c r="C58" s="6">
        <v>10000</v>
      </c>
      <c r="D58" s="128">
        <v>10000</v>
      </c>
      <c r="E58" s="241">
        <v>10000</v>
      </c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</row>
    <row r="59" spans="1:31" s="27" customFormat="1" ht="13.5" customHeight="1" thickBot="1">
      <c r="A59" s="88" t="s">
        <v>104</v>
      </c>
      <c r="B59" s="89"/>
      <c r="C59" s="26">
        <f>SUM(C56:C58)</f>
        <v>13000</v>
      </c>
      <c r="D59" s="26">
        <f>SUM(D56:D58)</f>
        <v>13000</v>
      </c>
      <c r="E59" s="238">
        <f>SUM(E56:E58)</f>
        <v>13000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5" ht="12.75">
      <c r="A60" s="364" t="s">
        <v>7</v>
      </c>
      <c r="B60" s="365"/>
      <c r="C60" s="365"/>
      <c r="D60" s="365"/>
      <c r="E60" s="366"/>
    </row>
    <row r="61" spans="1:31" s="49" customFormat="1" ht="12.75">
      <c r="A61" s="16" t="s">
        <v>7</v>
      </c>
      <c r="B61" s="12" t="s">
        <v>23</v>
      </c>
      <c r="C61" s="13">
        <v>5000</v>
      </c>
      <c r="D61" s="124">
        <v>5000</v>
      </c>
      <c r="E61" s="236">
        <v>5000</v>
      </c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</row>
    <row r="62" spans="1:31" s="93" customFormat="1" ht="12.75" customHeight="1">
      <c r="A62" s="16" t="s">
        <v>7</v>
      </c>
      <c r="B62" s="19" t="s">
        <v>27</v>
      </c>
      <c r="C62" s="13">
        <v>6000</v>
      </c>
      <c r="D62" s="124">
        <v>6000</v>
      </c>
      <c r="E62" s="236">
        <v>6000</v>
      </c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</row>
    <row r="63" spans="1:31" s="49" customFormat="1" ht="13.5" thickBot="1">
      <c r="A63" s="4" t="s">
        <v>7</v>
      </c>
      <c r="B63" s="12" t="s">
        <v>32</v>
      </c>
      <c r="C63" s="9">
        <v>2500</v>
      </c>
      <c r="D63" s="126">
        <v>2500</v>
      </c>
      <c r="E63" s="65">
        <v>2500</v>
      </c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</row>
    <row r="64" spans="1:31" s="27" customFormat="1" ht="13.5" customHeight="1" thickBot="1">
      <c r="A64" s="88" t="s">
        <v>105</v>
      </c>
      <c r="B64" s="89"/>
      <c r="C64" s="26">
        <f>SUM(C61:C63)</f>
        <v>13500</v>
      </c>
      <c r="D64" s="26">
        <f>SUM(D61:D63)</f>
        <v>13500</v>
      </c>
      <c r="E64" s="238">
        <f>SUM(E61:E63)</f>
        <v>13500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5" ht="12.75">
      <c r="A65" s="364" t="s">
        <v>6</v>
      </c>
      <c r="B65" s="365"/>
      <c r="C65" s="365"/>
      <c r="D65" s="365"/>
      <c r="E65" s="366"/>
    </row>
    <row r="66" spans="1:5" ht="12.75">
      <c r="A66" s="4" t="s">
        <v>6</v>
      </c>
      <c r="B66" s="24" t="s">
        <v>18</v>
      </c>
      <c r="C66" s="6">
        <v>4000</v>
      </c>
      <c r="D66" s="128">
        <v>4000</v>
      </c>
      <c r="E66" s="241">
        <v>0</v>
      </c>
    </row>
    <row r="67" spans="1:31" s="49" customFormat="1" ht="12.75">
      <c r="A67" s="31" t="s">
        <v>6</v>
      </c>
      <c r="B67" s="28" t="s">
        <v>22</v>
      </c>
      <c r="C67" s="32">
        <v>6000</v>
      </c>
      <c r="D67" s="132">
        <v>7000</v>
      </c>
      <c r="E67" s="245">
        <v>6000</v>
      </c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</row>
    <row r="68" spans="1:31" s="93" customFormat="1" ht="12.75" customHeight="1">
      <c r="A68" s="16" t="s">
        <v>6</v>
      </c>
      <c r="B68" s="19" t="s">
        <v>29</v>
      </c>
      <c r="C68" s="13">
        <v>6000</v>
      </c>
      <c r="D68" s="124">
        <v>6000</v>
      </c>
      <c r="E68" s="236">
        <v>6000</v>
      </c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</row>
    <row r="69" spans="1:31" s="49" customFormat="1" ht="12.75" customHeight="1" thickBot="1">
      <c r="A69" s="3" t="s">
        <v>6</v>
      </c>
      <c r="B69" s="35" t="s">
        <v>63</v>
      </c>
      <c r="C69" s="60">
        <v>3000</v>
      </c>
      <c r="D69" s="133">
        <v>0</v>
      </c>
      <c r="E69" s="246">
        <v>0</v>
      </c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</row>
    <row r="70" spans="1:31" s="27" customFormat="1" ht="13.5" customHeight="1" thickBot="1">
      <c r="A70" s="161" t="s">
        <v>106</v>
      </c>
      <c r="B70" s="162"/>
      <c r="C70" s="140">
        <f>SUM(C66:C69)</f>
        <v>19000</v>
      </c>
      <c r="D70" s="140">
        <f>SUM(D66:D69)</f>
        <v>17000</v>
      </c>
      <c r="E70" s="247">
        <f>SUM(E66:E69)</f>
        <v>12000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46" customFormat="1" ht="13.5" customHeight="1" thickBot="1">
      <c r="A71" s="383" t="s">
        <v>37</v>
      </c>
      <c r="B71" s="384"/>
      <c r="C71" s="26">
        <f>C49+C54+C59+C64+C70</f>
        <v>95000</v>
      </c>
      <c r="D71" s="26">
        <f>D49+D54+D59+D64+D70</f>
        <v>96500</v>
      </c>
      <c r="E71" s="238">
        <f>E49+E54+E59+E64+E70</f>
        <v>90500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138" customFormat="1" ht="13.5" customHeight="1" thickBot="1">
      <c r="A72" s="144"/>
      <c r="B72" s="141"/>
      <c r="C72" s="160"/>
      <c r="D72" s="160"/>
      <c r="E72" s="207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104" customFormat="1" ht="13.5" thickBot="1">
      <c r="A73" s="163" t="s">
        <v>110</v>
      </c>
      <c r="B73" s="164"/>
      <c r="C73" s="165"/>
      <c r="D73" s="165"/>
      <c r="E73" s="24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</row>
    <row r="74" spans="1:5" ht="12.75">
      <c r="A74" s="364" t="s">
        <v>13</v>
      </c>
      <c r="B74" s="365"/>
      <c r="C74" s="365"/>
      <c r="D74" s="365"/>
      <c r="E74" s="366"/>
    </row>
    <row r="75" spans="1:5" ht="13.5" thickBot="1">
      <c r="A75" s="16" t="s">
        <v>13</v>
      </c>
      <c r="B75" s="12" t="s">
        <v>60</v>
      </c>
      <c r="C75" s="18">
        <v>2000</v>
      </c>
      <c r="D75" s="131">
        <v>0</v>
      </c>
      <c r="E75" s="244">
        <v>0</v>
      </c>
    </row>
    <row r="76" spans="1:31" s="27" customFormat="1" ht="13.5" customHeight="1" thickBot="1">
      <c r="A76" s="88" t="s">
        <v>107</v>
      </c>
      <c r="B76" s="89"/>
      <c r="C76" s="26">
        <f>SUM(C75:C75)</f>
        <v>2000</v>
      </c>
      <c r="D76" s="26">
        <f>SUM(D75:D75)</f>
        <v>0</v>
      </c>
      <c r="E76" s="238">
        <f>SUM(E75:E75)</f>
        <v>0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5" ht="12.75">
      <c r="A77" s="364" t="s">
        <v>12</v>
      </c>
      <c r="B77" s="365"/>
      <c r="C77" s="365"/>
      <c r="D77" s="365"/>
      <c r="E77" s="366"/>
    </row>
    <row r="78" spans="1:31" s="49" customFormat="1" ht="12.75">
      <c r="A78" s="16" t="s">
        <v>12</v>
      </c>
      <c r="B78" s="12" t="s">
        <v>33</v>
      </c>
      <c r="C78" s="13">
        <v>3500</v>
      </c>
      <c r="D78" s="124">
        <v>0</v>
      </c>
      <c r="E78" s="236">
        <v>0</v>
      </c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</row>
    <row r="79" spans="1:5" ht="13.5" thickBot="1">
      <c r="A79" s="16" t="s">
        <v>12</v>
      </c>
      <c r="B79" s="10" t="s">
        <v>24</v>
      </c>
      <c r="C79" s="13">
        <v>4000</v>
      </c>
      <c r="D79" s="124">
        <v>0</v>
      </c>
      <c r="E79" s="236">
        <v>0</v>
      </c>
    </row>
    <row r="80" spans="1:31" s="49" customFormat="1" ht="12.75" customHeight="1" hidden="1" thickBot="1">
      <c r="A80" s="135"/>
      <c r="B80" s="136"/>
      <c r="C80" s="60"/>
      <c r="D80" s="133"/>
      <c r="E80" s="246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</row>
    <row r="81" spans="1:31" s="27" customFormat="1" ht="13.5" customHeight="1" thickBot="1">
      <c r="A81" s="113" t="s">
        <v>108</v>
      </c>
      <c r="B81" s="108"/>
      <c r="C81" s="109">
        <f>SUM(C78:C80)</f>
        <v>7500</v>
      </c>
      <c r="D81" s="109">
        <f>SUM(D78:D80)</f>
        <v>0</v>
      </c>
      <c r="E81" s="240">
        <f>SUM(E78:E80)</f>
        <v>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5" ht="12.75">
      <c r="A82" s="364" t="s">
        <v>8</v>
      </c>
      <c r="B82" s="365"/>
      <c r="C82" s="365"/>
      <c r="D82" s="365"/>
      <c r="E82" s="366"/>
    </row>
    <row r="83" spans="1:5" ht="12.75" customHeight="1">
      <c r="A83" s="4" t="s">
        <v>8</v>
      </c>
      <c r="B83" s="12" t="s">
        <v>17</v>
      </c>
      <c r="C83" s="9">
        <v>2000</v>
      </c>
      <c r="D83" s="126">
        <v>2000</v>
      </c>
      <c r="E83" s="65">
        <v>2000</v>
      </c>
    </row>
    <row r="84" spans="1:5" ht="12.75" customHeight="1">
      <c r="A84" s="4" t="s">
        <v>8</v>
      </c>
      <c r="B84" s="12" t="s">
        <v>21</v>
      </c>
      <c r="C84" s="9">
        <v>4000</v>
      </c>
      <c r="D84" s="126">
        <v>4000</v>
      </c>
      <c r="E84" s="65">
        <v>4000</v>
      </c>
    </row>
    <row r="85" spans="1:31" s="49" customFormat="1" ht="13.5" thickBot="1">
      <c r="A85" s="110" t="s">
        <v>8</v>
      </c>
      <c r="B85" s="111" t="s">
        <v>15</v>
      </c>
      <c r="C85" s="112">
        <v>4500</v>
      </c>
      <c r="D85" s="134">
        <v>4500</v>
      </c>
      <c r="E85" s="249">
        <v>4500</v>
      </c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</row>
    <row r="86" spans="1:31" s="27" customFormat="1" ht="13.5" customHeight="1" thickBot="1">
      <c r="A86" s="88" t="s">
        <v>109</v>
      </c>
      <c r="B86" s="89"/>
      <c r="C86" s="26">
        <f>SUM(C83:C85)</f>
        <v>10500</v>
      </c>
      <c r="D86" s="26">
        <f>SUM(D83:D85)</f>
        <v>10500</v>
      </c>
      <c r="E86" s="238">
        <f>SUM(E83:E85)</f>
        <v>10500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s="27" customFormat="1" ht="13.5" customHeight="1" thickBot="1">
      <c r="A87" s="362" t="s">
        <v>38</v>
      </c>
      <c r="B87" s="363"/>
      <c r="C87" s="26">
        <f>C76+C81+C86</f>
        <v>20000</v>
      </c>
      <c r="D87" s="26">
        <f>D76+D81+D86</f>
        <v>10500</v>
      </c>
      <c r="E87" s="238">
        <f>E76+E81+E86</f>
        <v>10500</v>
      </c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s="45" customFormat="1" ht="12.75" customHeight="1" thickBot="1">
      <c r="A88" s="324" t="s">
        <v>140</v>
      </c>
      <c r="B88" s="355"/>
      <c r="C88" s="58">
        <f>C39+C71+C87</f>
        <v>390500</v>
      </c>
      <c r="D88" s="58">
        <f>D39+D71+D87</f>
        <v>373500</v>
      </c>
      <c r="E88" s="250">
        <f>E39+E71+E87</f>
        <v>351000</v>
      </c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</row>
    <row r="89" spans="1:31" s="43" customFormat="1" ht="12.75" customHeight="1" thickBot="1">
      <c r="A89" s="387" t="s">
        <v>151</v>
      </c>
      <c r="B89" s="351"/>
      <c r="C89" s="142">
        <v>0</v>
      </c>
      <c r="D89" s="142">
        <v>17000</v>
      </c>
      <c r="E89" s="251">
        <v>39500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s="17" customFormat="1" ht="13.5" thickBot="1">
      <c r="A90" s="324" t="s">
        <v>139</v>
      </c>
      <c r="B90" s="356"/>
      <c r="C90" s="58">
        <f>C88+C89</f>
        <v>390500</v>
      </c>
      <c r="D90" s="58">
        <f>D88+D89</f>
        <v>390500</v>
      </c>
      <c r="E90" s="250">
        <f>E88+E89</f>
        <v>390500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s="17" customFormat="1" ht="26.25" customHeight="1" thickBot="1">
      <c r="A91" s="37"/>
      <c r="B91" s="37"/>
      <c r="C91" s="38"/>
      <c r="D91" s="38"/>
      <c r="E91" s="38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5" ht="13.5" customHeight="1" thickBot="1">
      <c r="A92" s="359" t="s">
        <v>96</v>
      </c>
      <c r="B92" s="360"/>
      <c r="C92" s="360"/>
      <c r="D92" s="360"/>
      <c r="E92" s="361"/>
    </row>
    <row r="93" spans="1:31" s="100" customFormat="1" ht="12.75" customHeight="1">
      <c r="A93" s="341" t="s">
        <v>111</v>
      </c>
      <c r="B93" s="302"/>
      <c r="C93" s="302"/>
      <c r="D93" s="302"/>
      <c r="E93" s="30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</row>
    <row r="94" spans="1:31" s="23" customFormat="1" ht="12.75" customHeight="1">
      <c r="A94" s="14" t="s">
        <v>66</v>
      </c>
      <c r="B94" s="73" t="s">
        <v>67</v>
      </c>
      <c r="C94" s="74">
        <v>15000</v>
      </c>
      <c r="D94" s="74">
        <v>15000</v>
      </c>
      <c r="E94" s="252">
        <v>15000</v>
      </c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</row>
    <row r="95" spans="1:31" s="93" customFormat="1" ht="12.75" customHeight="1">
      <c r="A95" s="14" t="s">
        <v>66</v>
      </c>
      <c r="B95" s="73" t="s">
        <v>68</v>
      </c>
      <c r="C95" s="9">
        <v>3000</v>
      </c>
      <c r="D95" s="9">
        <v>3000</v>
      </c>
      <c r="E95" s="65">
        <v>3000</v>
      </c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</row>
    <row r="96" spans="1:31" s="23" customFormat="1" ht="12.75" customHeight="1">
      <c r="A96" s="14" t="s">
        <v>66</v>
      </c>
      <c r="B96" s="73" t="s">
        <v>69</v>
      </c>
      <c r="C96" s="18">
        <v>1500</v>
      </c>
      <c r="D96" s="18">
        <v>1500</v>
      </c>
      <c r="E96" s="244">
        <v>1500</v>
      </c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</row>
    <row r="97" spans="1:31" s="93" customFormat="1" ht="12.75" customHeight="1">
      <c r="A97" s="14" t="s">
        <v>66</v>
      </c>
      <c r="B97" s="73" t="s">
        <v>93</v>
      </c>
      <c r="C97" s="18">
        <v>6500</v>
      </c>
      <c r="D97" s="18">
        <v>6500</v>
      </c>
      <c r="E97" s="244">
        <v>6500</v>
      </c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</row>
    <row r="98" spans="1:31" s="23" customFormat="1" ht="12.75" customHeight="1">
      <c r="A98" s="4" t="s">
        <v>70</v>
      </c>
      <c r="B98" s="12" t="s">
        <v>71</v>
      </c>
      <c r="C98" s="9">
        <v>1000</v>
      </c>
      <c r="D98" s="9">
        <v>1000</v>
      </c>
      <c r="E98" s="65">
        <v>1000</v>
      </c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</row>
    <row r="99" spans="1:31" s="49" customFormat="1" ht="12.75" customHeight="1" thickBot="1">
      <c r="A99" s="4" t="s">
        <v>72</v>
      </c>
      <c r="B99" s="281" t="s">
        <v>73</v>
      </c>
      <c r="C99" s="282">
        <v>34000</v>
      </c>
      <c r="D99" s="282">
        <v>34000</v>
      </c>
      <c r="E99" s="282">
        <v>34000</v>
      </c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</row>
    <row r="100" spans="1:31" s="49" customFormat="1" ht="12.75" customHeight="1" hidden="1" thickBot="1">
      <c r="A100" s="4"/>
      <c r="B100" s="281"/>
      <c r="C100" s="282"/>
      <c r="D100" s="282"/>
      <c r="E100" s="237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</row>
    <row r="101" spans="1:31" s="27" customFormat="1" ht="13.5" thickBot="1">
      <c r="A101" s="312" t="s">
        <v>74</v>
      </c>
      <c r="B101" s="313"/>
      <c r="C101" s="291">
        <f>SUM(C94:C100)</f>
        <v>61000</v>
      </c>
      <c r="D101" s="291">
        <f>SUM(D94:D100)</f>
        <v>61000</v>
      </c>
      <c r="E101" s="292">
        <f>SUM(E94:E100)</f>
        <v>61000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</row>
    <row r="102" spans="1:31" s="138" customFormat="1" ht="12.75" hidden="1">
      <c r="A102" s="287"/>
      <c r="B102" s="288"/>
      <c r="C102" s="289"/>
      <c r="D102" s="289"/>
      <c r="E102" s="29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</row>
    <row r="103" spans="1:5" ht="12.75" hidden="1">
      <c r="A103" s="284"/>
      <c r="B103" s="283"/>
      <c r="C103" s="283"/>
      <c r="D103" s="283"/>
      <c r="E103" s="285"/>
    </row>
    <row r="104" spans="1:5" ht="12.75" hidden="1">
      <c r="A104" s="284"/>
      <c r="B104" s="283"/>
      <c r="C104" s="283"/>
      <c r="D104" s="283"/>
      <c r="E104" s="285"/>
    </row>
    <row r="105" spans="1:5" ht="12.75" hidden="1">
      <c r="A105" s="284"/>
      <c r="B105" s="283"/>
      <c r="C105" s="283"/>
      <c r="D105" s="283"/>
      <c r="E105" s="285"/>
    </row>
    <row r="106" spans="1:5" ht="12.75" hidden="1">
      <c r="A106" s="284"/>
      <c r="B106" s="283"/>
      <c r="C106" s="283"/>
      <c r="D106" s="283"/>
      <c r="E106" s="285"/>
    </row>
    <row r="107" spans="1:5" ht="12.75" hidden="1">
      <c r="A107" s="284"/>
      <c r="B107" s="283"/>
      <c r="C107" s="283"/>
      <c r="D107" s="283"/>
      <c r="E107" s="285"/>
    </row>
    <row r="108" spans="1:5" ht="12.75" hidden="1">
      <c r="A108" s="284"/>
      <c r="B108" s="283"/>
      <c r="C108" s="283"/>
      <c r="D108" s="283"/>
      <c r="E108" s="285"/>
    </row>
    <row r="109" spans="1:5" ht="12.75" hidden="1">
      <c r="A109" s="284"/>
      <c r="B109" s="283"/>
      <c r="C109" s="283"/>
      <c r="D109" s="283"/>
      <c r="E109" s="285"/>
    </row>
    <row r="110" spans="1:5" ht="13.5" thickBot="1">
      <c r="A110" s="293"/>
      <c r="B110" s="294"/>
      <c r="C110" s="294"/>
      <c r="D110" s="294"/>
      <c r="E110" s="295"/>
    </row>
    <row r="111" spans="1:5" ht="12.75">
      <c r="A111" s="341" t="s">
        <v>155</v>
      </c>
      <c r="B111" s="302"/>
      <c r="C111" s="302"/>
      <c r="D111" s="302"/>
      <c r="E111" s="303"/>
    </row>
    <row r="112" spans="1:5" ht="12.75">
      <c r="A112" s="4" t="s">
        <v>72</v>
      </c>
      <c r="B112" s="281" t="s">
        <v>158</v>
      </c>
      <c r="C112" s="282">
        <v>1000</v>
      </c>
      <c r="D112" s="282">
        <v>1000</v>
      </c>
      <c r="E112" s="286">
        <v>1000</v>
      </c>
    </row>
    <row r="113" spans="1:5" ht="12.75">
      <c r="A113" s="4" t="s">
        <v>66</v>
      </c>
      <c r="B113" s="12" t="s">
        <v>156</v>
      </c>
      <c r="C113" s="9">
        <v>2000</v>
      </c>
      <c r="D113" s="9">
        <v>2000</v>
      </c>
      <c r="E113" s="65">
        <v>2000</v>
      </c>
    </row>
    <row r="114" spans="1:5" ht="13.5" thickBot="1">
      <c r="A114" s="312" t="s">
        <v>157</v>
      </c>
      <c r="B114" s="313"/>
      <c r="C114" s="299">
        <f>SUM(C112:C113)</f>
        <v>3000</v>
      </c>
      <c r="D114" s="299">
        <f>SUM(D112:D113)</f>
        <v>3000</v>
      </c>
      <c r="E114" s="299">
        <f>SUM(E112:E113)</f>
        <v>3000</v>
      </c>
    </row>
    <row r="115" spans="1:5" ht="12.75">
      <c r="A115" s="296"/>
      <c r="B115" s="297"/>
      <c r="C115" s="297"/>
      <c r="D115" s="297"/>
      <c r="E115" s="298"/>
    </row>
    <row r="116" spans="1:5" ht="0.75" customHeight="1" thickBot="1">
      <c r="A116" s="293"/>
      <c r="B116" s="294"/>
      <c r="C116" s="294"/>
      <c r="D116" s="294"/>
      <c r="E116" s="295"/>
    </row>
    <row r="117" spans="1:31" s="99" customFormat="1" ht="12.75" customHeight="1">
      <c r="A117" s="300" t="s">
        <v>75</v>
      </c>
      <c r="B117" s="301"/>
      <c r="C117" s="301"/>
      <c r="D117" s="301"/>
      <c r="E117" s="342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</row>
    <row r="118" spans="1:31" s="93" customFormat="1" ht="12.75">
      <c r="A118" s="4" t="s">
        <v>66</v>
      </c>
      <c r="B118" s="12" t="s">
        <v>141</v>
      </c>
      <c r="C118" s="9">
        <v>7597</v>
      </c>
      <c r="D118" s="9">
        <v>7597</v>
      </c>
      <c r="E118" s="9">
        <v>7597</v>
      </c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</row>
    <row r="119" spans="1:31" s="48" customFormat="1" ht="12.75">
      <c r="A119" s="25" t="s">
        <v>66</v>
      </c>
      <c r="B119" s="28" t="s">
        <v>132</v>
      </c>
      <c r="C119" s="29">
        <f>12390-121</f>
        <v>12269</v>
      </c>
      <c r="D119" s="29">
        <f>12390-121</f>
        <v>12269</v>
      </c>
      <c r="E119" s="29">
        <f>12390-121</f>
        <v>12269</v>
      </c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</row>
    <row r="120" spans="1:31" s="48" customFormat="1" ht="12.75">
      <c r="A120" s="25" t="s">
        <v>72</v>
      </c>
      <c r="B120" s="28" t="s">
        <v>127</v>
      </c>
      <c r="C120" s="29">
        <v>7000</v>
      </c>
      <c r="D120" s="29">
        <v>7000</v>
      </c>
      <c r="E120" s="137">
        <v>7000</v>
      </c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</row>
    <row r="121" spans="1:5" ht="12.75" customHeight="1" thickBot="1">
      <c r="A121" s="75" t="s">
        <v>76</v>
      </c>
      <c r="B121" s="56" t="s">
        <v>77</v>
      </c>
      <c r="C121" s="57">
        <v>5000</v>
      </c>
      <c r="D121" s="127">
        <v>5000</v>
      </c>
      <c r="E121" s="253">
        <v>5000</v>
      </c>
    </row>
    <row r="122" spans="1:5" ht="13.5" thickBot="1">
      <c r="A122" s="352" t="s">
        <v>78</v>
      </c>
      <c r="B122" s="373"/>
      <c r="C122" s="76">
        <f>SUM(C118:C118:C121)</f>
        <v>31866</v>
      </c>
      <c r="D122" s="76">
        <f>SUM(D118:D118:D121)</f>
        <v>31866</v>
      </c>
      <c r="E122" s="77">
        <f>SUM(E118:E118:E121)</f>
        <v>31866</v>
      </c>
    </row>
    <row r="123" spans="1:5" ht="13.5" thickBot="1">
      <c r="A123" s="357" t="s">
        <v>144</v>
      </c>
      <c r="B123" s="358"/>
      <c r="C123" s="76">
        <f>C101+C122+C114</f>
        <v>95866</v>
      </c>
      <c r="D123" s="76">
        <f>D101+D122+D114</f>
        <v>95866</v>
      </c>
      <c r="E123" s="76">
        <f>E101+E122+E114</f>
        <v>95866</v>
      </c>
    </row>
    <row r="124" spans="1:31" s="17" customFormat="1" ht="13.5" thickBot="1">
      <c r="A124" s="217"/>
      <c r="B124" s="218"/>
      <c r="C124" s="219"/>
      <c r="D124" s="219"/>
      <c r="E124" s="254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1:5" ht="13.5" thickBot="1">
      <c r="A125" s="357" t="s">
        <v>117</v>
      </c>
      <c r="B125" s="358"/>
      <c r="C125" s="76">
        <f>C88+C123+C114+C89</f>
        <v>489366</v>
      </c>
      <c r="D125" s="76">
        <f>D88+D123+D114+D89</f>
        <v>489366</v>
      </c>
      <c r="E125" s="76">
        <f>E88+E123+E114+E89</f>
        <v>489366</v>
      </c>
    </row>
    <row r="126" spans="1:5" s="20" customFormat="1" ht="13.5" thickBot="1">
      <c r="A126" s="268"/>
      <c r="B126" s="37"/>
      <c r="C126" s="38"/>
      <c r="D126" s="38"/>
      <c r="E126" s="269"/>
    </row>
    <row r="127" spans="1:5" ht="13.5" customHeight="1" thickBot="1">
      <c r="A127" s="374" t="s">
        <v>142</v>
      </c>
      <c r="B127" s="375"/>
      <c r="C127" s="375"/>
      <c r="D127" s="375"/>
      <c r="E127" s="376"/>
    </row>
    <row r="128" spans="1:31" s="98" customFormat="1" ht="12.75">
      <c r="A128" s="380" t="s">
        <v>94</v>
      </c>
      <c r="B128" s="381"/>
      <c r="C128" s="308"/>
      <c r="D128" s="308"/>
      <c r="E128" s="309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</row>
    <row r="129" spans="1:5" ht="12.75">
      <c r="A129" s="310" t="s">
        <v>72</v>
      </c>
      <c r="B129" s="306" t="s">
        <v>112</v>
      </c>
      <c r="C129" s="307">
        <v>29000</v>
      </c>
      <c r="D129" s="307">
        <v>29000</v>
      </c>
      <c r="E129" s="311">
        <v>29000</v>
      </c>
    </row>
    <row r="130" spans="1:31" s="96" customFormat="1" ht="12.75">
      <c r="A130" s="44" t="s">
        <v>72</v>
      </c>
      <c r="B130" s="97" t="s">
        <v>113</v>
      </c>
      <c r="C130" s="307">
        <v>3000</v>
      </c>
      <c r="D130" s="307">
        <v>3000</v>
      </c>
      <c r="E130" s="311">
        <v>3000</v>
      </c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</row>
    <row r="131" spans="1:31" s="41" customFormat="1" ht="13.5" thickBot="1">
      <c r="A131" s="312" t="s">
        <v>125</v>
      </c>
      <c r="B131" s="388"/>
      <c r="C131" s="291">
        <f>SUM(C129:C130)</f>
        <v>32000</v>
      </c>
      <c r="D131" s="291">
        <f>SUM(D129:D130)</f>
        <v>32000</v>
      </c>
      <c r="E131" s="292">
        <f>SUM(E129:E130)</f>
        <v>32000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 spans="1:31" s="41" customFormat="1" ht="12.75">
      <c r="A132" s="287"/>
      <c r="B132" s="304"/>
      <c r="C132" s="305"/>
      <c r="D132" s="305"/>
      <c r="E132" s="29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 spans="1:31" s="41" customFormat="1" ht="12.75">
      <c r="A133" s="347" t="s">
        <v>154</v>
      </c>
      <c r="B133" s="348"/>
      <c r="C133" s="146"/>
      <c r="D133" s="146"/>
      <c r="E133" s="27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</row>
    <row r="134" spans="1:31" s="41" customFormat="1" ht="12.75">
      <c r="A134" s="4" t="s">
        <v>14</v>
      </c>
      <c r="B134" s="78" t="s">
        <v>159</v>
      </c>
      <c r="C134" s="114">
        <v>20000</v>
      </c>
      <c r="D134" s="114">
        <v>40000</v>
      </c>
      <c r="E134" s="114">
        <v>40000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 spans="1:31" s="41" customFormat="1" ht="13.5" thickBot="1">
      <c r="A135" s="385" t="s">
        <v>153</v>
      </c>
      <c r="B135" s="386"/>
      <c r="C135" s="139">
        <f>SUM(C133:C134)</f>
        <v>20000</v>
      </c>
      <c r="D135" s="139">
        <f>SUM(D133:D134)</f>
        <v>40000</v>
      </c>
      <c r="E135" s="271">
        <f>SUM(E133:E134)</f>
        <v>40000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 spans="1:31" s="41" customFormat="1" ht="12.75">
      <c r="A136" s="153"/>
      <c r="B136" s="145"/>
      <c r="C136" s="146"/>
      <c r="D136" s="146"/>
      <c r="E136" s="27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 spans="1:31" s="41" customFormat="1" ht="12.75">
      <c r="A137" s="347" t="s">
        <v>147</v>
      </c>
      <c r="B137" s="348"/>
      <c r="C137" s="146"/>
      <c r="D137" s="146"/>
      <c r="E137" s="27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 spans="1:31" s="41" customFormat="1" ht="12.75">
      <c r="A138" s="4" t="s">
        <v>72</v>
      </c>
      <c r="B138" s="78" t="s">
        <v>131</v>
      </c>
      <c r="C138" s="114">
        <v>3000</v>
      </c>
      <c r="D138" s="114">
        <v>3000</v>
      </c>
      <c r="E138" s="116">
        <v>3000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</row>
    <row r="139" spans="1:31" s="41" customFormat="1" ht="12.75">
      <c r="A139" s="4" t="s">
        <v>72</v>
      </c>
      <c r="B139" s="78" t="s">
        <v>152</v>
      </c>
      <c r="C139" s="114">
        <v>6000</v>
      </c>
      <c r="D139" s="114">
        <v>6000</v>
      </c>
      <c r="E139" s="116">
        <v>6000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</row>
    <row r="140" spans="1:31" s="41" customFormat="1" ht="12.75">
      <c r="A140" s="4" t="s">
        <v>72</v>
      </c>
      <c r="B140" s="78" t="s">
        <v>133</v>
      </c>
      <c r="C140" s="114">
        <v>3000</v>
      </c>
      <c r="D140" s="114">
        <v>3000</v>
      </c>
      <c r="E140" s="116">
        <v>3000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</row>
    <row r="141" spans="1:31" s="41" customFormat="1" ht="13.5" thickBot="1">
      <c r="A141" s="385" t="s">
        <v>143</v>
      </c>
      <c r="B141" s="386"/>
      <c r="C141" s="139">
        <f>SUM(C137:C140)</f>
        <v>12000</v>
      </c>
      <c r="D141" s="139">
        <f>SUM(D137:D140)</f>
        <v>12000</v>
      </c>
      <c r="E141" s="271">
        <f>SUM(E137:E140)</f>
        <v>12000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</row>
    <row r="142" spans="1:31" s="41" customFormat="1" ht="12.75" hidden="1">
      <c r="A142" s="350"/>
      <c r="B142" s="351"/>
      <c r="C142" s="143"/>
      <c r="D142" s="143"/>
      <c r="E142" s="272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</row>
    <row r="143" spans="1:31" s="41" customFormat="1" ht="12.75">
      <c r="A143" s="153"/>
      <c r="B143" s="145"/>
      <c r="C143" s="146"/>
      <c r="D143" s="146"/>
      <c r="E143" s="27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</row>
    <row r="144" spans="1:5" ht="12.75">
      <c r="A144" s="347" t="s">
        <v>128</v>
      </c>
      <c r="B144" s="379"/>
      <c r="C144" s="148"/>
      <c r="D144" s="148"/>
      <c r="E144" s="273"/>
    </row>
    <row r="145" spans="1:31" s="80" customFormat="1" ht="12.75">
      <c r="A145" s="115" t="s">
        <v>72</v>
      </c>
      <c r="B145" s="78" t="s">
        <v>79</v>
      </c>
      <c r="C145" s="79">
        <v>8000</v>
      </c>
      <c r="D145" s="79">
        <v>8000</v>
      </c>
      <c r="E145" s="274">
        <v>8000</v>
      </c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</row>
    <row r="146" spans="1:31" s="81" customFormat="1" ht="12.75">
      <c r="A146" s="115" t="s">
        <v>72</v>
      </c>
      <c r="B146" s="78" t="s">
        <v>80</v>
      </c>
      <c r="C146" s="79">
        <v>5000</v>
      </c>
      <c r="D146" s="79">
        <v>5000</v>
      </c>
      <c r="E146" s="274">
        <v>5000</v>
      </c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</row>
    <row r="147" spans="1:5" s="20" customFormat="1" ht="12.75">
      <c r="A147" s="115" t="s">
        <v>72</v>
      </c>
      <c r="B147" s="149" t="s">
        <v>129</v>
      </c>
      <c r="C147" s="79">
        <v>5000</v>
      </c>
      <c r="D147" s="79">
        <v>5000</v>
      </c>
      <c r="E147" s="274">
        <v>5000</v>
      </c>
    </row>
    <row r="148" spans="1:5" s="20" customFormat="1" ht="13.5" thickBot="1">
      <c r="A148" s="115" t="s">
        <v>72</v>
      </c>
      <c r="B148" s="78" t="s">
        <v>81</v>
      </c>
      <c r="C148" s="79">
        <v>1800</v>
      </c>
      <c r="D148" s="150">
        <v>1800</v>
      </c>
      <c r="E148" s="274">
        <v>1800</v>
      </c>
    </row>
    <row r="149" spans="1:31" s="27" customFormat="1" ht="13.5" thickBot="1">
      <c r="A149" s="369" t="s">
        <v>145</v>
      </c>
      <c r="B149" s="370"/>
      <c r="C149" s="147">
        <f>SUM(C145:C148)+C108</f>
        <v>19800</v>
      </c>
      <c r="D149" s="147">
        <f>SUM(D145:D148)+D108</f>
        <v>19800</v>
      </c>
      <c r="E149" s="275">
        <f>SUM(E145:E148)+E108</f>
        <v>19800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</row>
    <row r="150" spans="1:31" s="122" customFormat="1" ht="13.5" thickBot="1">
      <c r="A150" s="377" t="s">
        <v>126</v>
      </c>
      <c r="B150" s="378"/>
      <c r="C150" s="151">
        <f>C149+C141+C135+C131</f>
        <v>83800</v>
      </c>
      <c r="D150" s="151">
        <f>D131+D141+D149+D135</f>
        <v>103800</v>
      </c>
      <c r="E150" s="151">
        <f>E131+E141+E149+E135</f>
        <v>103800</v>
      </c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</row>
    <row r="151" spans="1:31" s="41" customFormat="1" ht="12.75">
      <c r="A151" s="200"/>
      <c r="B151" s="201"/>
      <c r="C151" s="202"/>
      <c r="D151" s="202"/>
      <c r="E151" s="276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</row>
    <row r="152" spans="1:5" ht="12.75">
      <c r="A152" s="347" t="s">
        <v>114</v>
      </c>
      <c r="B152" s="348"/>
      <c r="C152" s="344"/>
      <c r="D152" s="344"/>
      <c r="E152" s="349"/>
    </row>
    <row r="153" spans="1:5" ht="13.5" customHeight="1">
      <c r="A153" s="190" t="s">
        <v>66</v>
      </c>
      <c r="B153" s="191" t="s">
        <v>82</v>
      </c>
      <c r="C153" s="192">
        <v>1000</v>
      </c>
      <c r="D153" s="192">
        <v>1000</v>
      </c>
      <c r="E153" s="277">
        <v>1000</v>
      </c>
    </row>
    <row r="154" spans="1:5" ht="12.75">
      <c r="A154" s="14" t="s">
        <v>76</v>
      </c>
      <c r="B154" s="73" t="s">
        <v>83</v>
      </c>
      <c r="C154" s="74">
        <v>4000</v>
      </c>
      <c r="D154" s="74">
        <v>5000</v>
      </c>
      <c r="E154" s="252">
        <v>5000</v>
      </c>
    </row>
    <row r="155" spans="1:5" s="20" customFormat="1" ht="12.75">
      <c r="A155" s="115" t="s">
        <v>66</v>
      </c>
      <c r="B155" s="149" t="s">
        <v>148</v>
      </c>
      <c r="C155" s="79">
        <v>2000</v>
      </c>
      <c r="D155" s="150">
        <v>1000</v>
      </c>
      <c r="E155" s="274">
        <v>1000</v>
      </c>
    </row>
    <row r="156" spans="1:5" ht="13.5" thickBot="1">
      <c r="A156" s="14" t="s">
        <v>72</v>
      </c>
      <c r="B156" s="73" t="s">
        <v>84</v>
      </c>
      <c r="C156" s="74">
        <v>4000</v>
      </c>
      <c r="D156" s="74">
        <v>4000</v>
      </c>
      <c r="E156" s="252">
        <v>4000</v>
      </c>
    </row>
    <row r="157" spans="1:31" s="27" customFormat="1" ht="13.5" thickBot="1">
      <c r="A157" s="369" t="s">
        <v>85</v>
      </c>
      <c r="B157" s="370"/>
      <c r="C157" s="185">
        <f>SUM(C153:C156)</f>
        <v>11000</v>
      </c>
      <c r="D157" s="185">
        <f>SUM(D153:D156)</f>
        <v>11000</v>
      </c>
      <c r="E157" s="278">
        <f>SUM(E153:E156)</f>
        <v>11000</v>
      </c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</row>
    <row r="158" spans="1:31" s="152" customFormat="1" ht="13.5" thickBot="1">
      <c r="A158" s="187"/>
      <c r="B158" s="188"/>
      <c r="C158" s="189"/>
      <c r="D158" s="189"/>
      <c r="E158" s="279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</row>
    <row r="159" spans="1:31" s="27" customFormat="1" ht="13.5" thickBot="1">
      <c r="A159" s="371" t="s">
        <v>119</v>
      </c>
      <c r="B159" s="372"/>
      <c r="C159" s="186">
        <f>C157+C150</f>
        <v>94800</v>
      </c>
      <c r="D159" s="186">
        <f>D157+D150</f>
        <v>114800</v>
      </c>
      <c r="E159" s="280">
        <f>E157+E150</f>
        <v>114800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</row>
    <row r="160" spans="1:31" s="17" customFormat="1" ht="13.5" thickBot="1">
      <c r="A160" s="223"/>
      <c r="B160" s="224"/>
      <c r="C160" s="225"/>
      <c r="D160" s="225"/>
      <c r="E160" s="226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</row>
    <row r="161" spans="1:31" s="17" customFormat="1" ht="27" customHeight="1">
      <c r="A161" s="168"/>
      <c r="B161" s="203" t="s">
        <v>86</v>
      </c>
      <c r="C161" s="169"/>
      <c r="D161" s="169"/>
      <c r="E161" s="17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</row>
    <row r="162" spans="1:5" ht="12.75">
      <c r="A162" s="343" t="s">
        <v>87</v>
      </c>
      <c r="B162" s="344"/>
      <c r="C162" s="345"/>
      <c r="D162" s="345"/>
      <c r="E162" s="346"/>
    </row>
    <row r="163" spans="1:31" s="23" customFormat="1" ht="12.75">
      <c r="A163" s="82" t="s">
        <v>72</v>
      </c>
      <c r="B163" s="11" t="s">
        <v>116</v>
      </c>
      <c r="C163" s="9">
        <v>120000</v>
      </c>
      <c r="D163" s="9">
        <v>120000</v>
      </c>
      <c r="E163" s="65">
        <v>120000</v>
      </c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</row>
    <row r="164" spans="1:5" ht="12.75">
      <c r="A164" s="343" t="s">
        <v>88</v>
      </c>
      <c r="B164" s="344"/>
      <c r="C164" s="345"/>
      <c r="D164" s="345"/>
      <c r="E164" s="346"/>
    </row>
    <row r="165" spans="1:31" s="41" customFormat="1" ht="13.5" thickBot="1">
      <c r="A165" s="174" t="s">
        <v>72</v>
      </c>
      <c r="B165" s="90" t="s">
        <v>115</v>
      </c>
      <c r="C165" s="29">
        <v>3000</v>
      </c>
      <c r="D165" s="175">
        <v>3000</v>
      </c>
      <c r="E165" s="137">
        <v>3000</v>
      </c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</row>
    <row r="166" spans="1:31" s="83" customFormat="1" ht="15.75" customHeight="1" thickBot="1">
      <c r="A166" s="352" t="s">
        <v>89</v>
      </c>
      <c r="B166" s="353"/>
      <c r="C166" s="76">
        <f>C163+C165</f>
        <v>123000</v>
      </c>
      <c r="D166" s="76">
        <f>D163+D165</f>
        <v>123000</v>
      </c>
      <c r="E166" s="77">
        <f>E163+E165</f>
        <v>123000</v>
      </c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</row>
    <row r="167" spans="1:5" ht="12.75" hidden="1">
      <c r="A167" s="220"/>
      <c r="B167" s="221"/>
      <c r="C167" s="221"/>
      <c r="D167" s="221"/>
      <c r="E167" s="222"/>
    </row>
    <row r="168" spans="1:5" ht="13.5" thickBot="1">
      <c r="A168" s="227"/>
      <c r="B168" s="228"/>
      <c r="C168" s="228"/>
      <c r="D168" s="228"/>
      <c r="E168" s="229"/>
    </row>
    <row r="169" spans="1:5" ht="27" customHeight="1">
      <c r="A169" s="230"/>
      <c r="B169" s="231" t="s">
        <v>149</v>
      </c>
      <c r="C169" s="232"/>
      <c r="D169" s="232"/>
      <c r="E169" s="233"/>
    </row>
    <row r="170" spans="1:31" s="118" customFormat="1" ht="12.75">
      <c r="A170" s="171" t="s">
        <v>146</v>
      </c>
      <c r="B170" s="166"/>
      <c r="C170" s="166"/>
      <c r="D170" s="166"/>
      <c r="E170" s="172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</row>
    <row r="171" spans="1:31" s="17" customFormat="1" ht="12.75">
      <c r="A171" s="173" t="s">
        <v>121</v>
      </c>
      <c r="B171" s="167"/>
      <c r="C171" s="114">
        <f>C39+C71+C87</f>
        <v>390500</v>
      </c>
      <c r="D171" s="114">
        <f>D39+D71+D87+D89</f>
        <v>390500</v>
      </c>
      <c r="E171" s="114">
        <f>E39+E71+E87+E89</f>
        <v>390500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</row>
    <row r="172" spans="1:31" s="17" customFormat="1" ht="12.75">
      <c r="A172" s="173" t="s">
        <v>118</v>
      </c>
      <c r="B172" s="167"/>
      <c r="C172" s="114">
        <f>C123</f>
        <v>95866</v>
      </c>
      <c r="D172" s="114">
        <f>D123</f>
        <v>95866</v>
      </c>
      <c r="E172" s="116">
        <f>E123</f>
        <v>95866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</row>
    <row r="173" spans="1:31" s="17" customFormat="1" ht="12.75">
      <c r="A173" s="173" t="s">
        <v>120</v>
      </c>
      <c r="B173" s="179"/>
      <c r="C173" s="180">
        <f>C159</f>
        <v>94800</v>
      </c>
      <c r="D173" s="180">
        <f>D159</f>
        <v>114800</v>
      </c>
      <c r="E173" s="181">
        <f>E159</f>
        <v>114800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</row>
    <row r="174" spans="1:31" s="120" customFormat="1" ht="12.75">
      <c r="A174" s="182" t="s">
        <v>122</v>
      </c>
      <c r="B174" s="204"/>
      <c r="C174" s="205">
        <f>C171+C172+C173</f>
        <v>581166</v>
      </c>
      <c r="D174" s="205">
        <f>SUM(D167:D173)</f>
        <v>601166</v>
      </c>
      <c r="E174" s="205">
        <f>SUM(E167:E173)</f>
        <v>601166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</row>
    <row r="175" spans="1:31" s="17" customFormat="1" ht="12.75">
      <c r="A175" s="337" t="s">
        <v>90</v>
      </c>
      <c r="B175" s="338"/>
      <c r="C175" s="183">
        <v>73000</v>
      </c>
      <c r="D175" s="183">
        <v>73000</v>
      </c>
      <c r="E175" s="184">
        <v>73000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</row>
    <row r="176" spans="1:31" s="17" customFormat="1" ht="13.5" thickBot="1">
      <c r="A176" s="339" t="s">
        <v>91</v>
      </c>
      <c r="B176" s="340"/>
      <c r="C176" s="180">
        <v>50000</v>
      </c>
      <c r="D176" s="180">
        <v>50000</v>
      </c>
      <c r="E176" s="181">
        <v>50000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</row>
    <row r="177" spans="1:31" s="119" customFormat="1" ht="13.5" thickBot="1">
      <c r="A177" s="322" t="s">
        <v>123</v>
      </c>
      <c r="B177" s="323"/>
      <c r="C177" s="154">
        <f>SUM(C174:C176)</f>
        <v>704166</v>
      </c>
      <c r="D177" s="154">
        <f>SUM(D174:D176)</f>
        <v>724166</v>
      </c>
      <c r="E177" s="154">
        <f>SUM(E174:E176)</f>
        <v>724166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</row>
    <row r="178" spans="1:31" s="17" customFormat="1" ht="13.5" thickBot="1">
      <c r="A178" s="155"/>
      <c r="B178" s="156"/>
      <c r="C178" s="157"/>
      <c r="D178" s="157"/>
      <c r="E178" s="158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</row>
    <row r="179" spans="1:31" s="118" customFormat="1" ht="12.75">
      <c r="A179" s="193" t="s">
        <v>124</v>
      </c>
      <c r="B179" s="194"/>
      <c r="C179" s="195"/>
      <c r="D179" s="195"/>
      <c r="E179" s="196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</row>
    <row r="180" spans="1:31" s="17" customFormat="1" ht="13.5" thickBot="1">
      <c r="A180" s="197" t="s">
        <v>116</v>
      </c>
      <c r="B180" s="176"/>
      <c r="C180" s="177">
        <v>120000</v>
      </c>
      <c r="D180" s="177">
        <v>120000</v>
      </c>
      <c r="E180" s="178">
        <v>120000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</row>
    <row r="181" spans="1:31" s="17" customFormat="1" ht="13.5" thickBot="1">
      <c r="A181" s="155"/>
      <c r="B181" s="156"/>
      <c r="C181" s="157"/>
      <c r="D181" s="157"/>
      <c r="E181" s="158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</row>
    <row r="182" spans="1:5" ht="12.75">
      <c r="A182" s="193" t="s">
        <v>88</v>
      </c>
      <c r="B182" s="198"/>
      <c r="C182" s="195"/>
      <c r="D182" s="195"/>
      <c r="E182" s="196"/>
    </row>
    <row r="183" spans="1:31" s="17" customFormat="1" ht="13.5" thickBot="1">
      <c r="A183" s="197" t="s">
        <v>115</v>
      </c>
      <c r="B183" s="199"/>
      <c r="C183" s="177">
        <v>3000</v>
      </c>
      <c r="D183" s="177">
        <v>3000</v>
      </c>
      <c r="E183" s="178">
        <v>3000</v>
      </c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</row>
    <row r="184" spans="1:31" s="17" customFormat="1" ht="13.5" thickBot="1">
      <c r="A184" s="155"/>
      <c r="B184" s="156"/>
      <c r="C184" s="157"/>
      <c r="D184" s="157"/>
      <c r="E184" s="158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</row>
    <row r="185" spans="1:31" s="121" customFormat="1" ht="13.5" thickBot="1">
      <c r="A185" s="335" t="s">
        <v>92</v>
      </c>
      <c r="B185" s="336"/>
      <c r="C185" s="159">
        <f>SUM(C177:C183)</f>
        <v>827166</v>
      </c>
      <c r="D185" s="159">
        <f>SUM(D177:D183)</f>
        <v>847166</v>
      </c>
      <c r="E185" s="159">
        <f>SUM(E177:E183)</f>
        <v>847166</v>
      </c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</row>
    <row r="186" spans="1:5" ht="13.5" thickBot="1">
      <c r="A186" s="41"/>
      <c r="B186" s="41"/>
      <c r="C186" s="41"/>
      <c r="D186" s="41"/>
      <c r="E186" s="41"/>
    </row>
    <row r="187" spans="1:31" s="46" customFormat="1" ht="20.25" customHeight="1" thickBot="1">
      <c r="A187" s="332" t="s">
        <v>35</v>
      </c>
      <c r="B187" s="333"/>
      <c r="C187" s="333"/>
      <c r="D187" s="333"/>
      <c r="E187" s="334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  <row r="188" spans="1:5" ht="12.75">
      <c r="A188" s="330" t="s">
        <v>51</v>
      </c>
      <c r="B188" s="331"/>
      <c r="C188" s="117"/>
      <c r="D188" s="117"/>
      <c r="E188" s="260"/>
    </row>
    <row r="189" spans="1:31" s="41" customFormat="1" ht="12.75">
      <c r="A189" s="44" t="s">
        <v>14</v>
      </c>
      <c r="B189" s="21"/>
      <c r="C189" s="22">
        <f>C6+C7+C8</f>
        <v>24000</v>
      </c>
      <c r="D189" s="22">
        <f>D6+D7+D8</f>
        <v>24000</v>
      </c>
      <c r="E189" s="261">
        <f>E6+E7+E8</f>
        <v>24000</v>
      </c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</row>
    <row r="190" spans="1:31" s="41" customFormat="1" ht="12.75">
      <c r="A190" s="14" t="s">
        <v>5</v>
      </c>
      <c r="B190" s="21"/>
      <c r="C190" s="22">
        <f>C13+C14+C15+C12+C11</f>
        <v>65500</v>
      </c>
      <c r="D190" s="22">
        <f>D13+D14+D15+D12+D11</f>
        <v>67500</v>
      </c>
      <c r="E190" s="261">
        <f>E13+E14+E15+E12+E11</f>
        <v>67500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</row>
    <row r="191" spans="1:31" s="41" customFormat="1" ht="12.75">
      <c r="A191" s="16" t="s">
        <v>1</v>
      </c>
      <c r="B191" s="21"/>
      <c r="C191" s="22">
        <f>C18+C19+C20+C21+C22</f>
        <v>59000</v>
      </c>
      <c r="D191" s="22">
        <f>D18+D19+D20+D21+D22</f>
        <v>50500</v>
      </c>
      <c r="E191" s="261">
        <f>E18+E19+E20+E21+E22</f>
        <v>50500</v>
      </c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</row>
    <row r="192" spans="1:31" s="41" customFormat="1" ht="12.75">
      <c r="A192" s="4" t="s">
        <v>10</v>
      </c>
      <c r="B192" s="21"/>
      <c r="C192" s="22">
        <f>C25+C26+C28+C29+C27</f>
        <v>83000</v>
      </c>
      <c r="D192" s="22">
        <f>D25+D26+D28+D29+D27</f>
        <v>84000</v>
      </c>
      <c r="E192" s="261">
        <f>E25+E26+E28+E29+E27</f>
        <v>83000</v>
      </c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</row>
    <row r="193" spans="1:31" s="41" customFormat="1" ht="13.5" thickBot="1">
      <c r="A193" s="25" t="s">
        <v>3</v>
      </c>
      <c r="B193" s="39"/>
      <c r="C193" s="55">
        <f>C32+C33+C34+C35+C36+C37</f>
        <v>44000</v>
      </c>
      <c r="D193" s="55">
        <f>D32+D33+D34+D35+D36+D37</f>
        <v>40500</v>
      </c>
      <c r="E193" s="262">
        <f>E32+E33+E34+E35+E36+E37</f>
        <v>25000</v>
      </c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</row>
    <row r="194" spans="1:31" s="40" customFormat="1" ht="13.5" customHeight="1" thickBot="1">
      <c r="A194" s="326" t="s">
        <v>34</v>
      </c>
      <c r="B194" s="327"/>
      <c r="C194" s="62">
        <f>SUM(C189:C193)</f>
        <v>275500</v>
      </c>
      <c r="D194" s="62">
        <f>SUM(D189:D193)</f>
        <v>266500</v>
      </c>
      <c r="E194" s="263">
        <f>SUM(E189:E193)</f>
        <v>250000</v>
      </c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</row>
    <row r="195" spans="1:5" ht="12.75">
      <c r="A195" s="330" t="s">
        <v>52</v>
      </c>
      <c r="B195" s="331"/>
      <c r="C195" s="61"/>
      <c r="D195" s="61"/>
      <c r="E195" s="264"/>
    </row>
    <row r="196" spans="1:31" s="41" customFormat="1" ht="13.5" customHeight="1">
      <c r="A196" s="4" t="s">
        <v>11</v>
      </c>
      <c r="B196" s="21"/>
      <c r="C196" s="22">
        <f>C44+C48+C46+C47+C45</f>
        <v>33500</v>
      </c>
      <c r="D196" s="22">
        <f>D44+D48+D46+D47+D45</f>
        <v>36000</v>
      </c>
      <c r="E196" s="261">
        <f>E44+E48+E46+E47+E45</f>
        <v>35000</v>
      </c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</row>
    <row r="197" spans="1:31" s="41" customFormat="1" ht="13.5" customHeight="1">
      <c r="A197" s="4" t="s">
        <v>4</v>
      </c>
      <c r="B197" s="21"/>
      <c r="C197" s="22">
        <f>C51+C52+C53</f>
        <v>16000</v>
      </c>
      <c r="D197" s="22">
        <f>D51+D52+D53</f>
        <v>17000</v>
      </c>
      <c r="E197" s="261">
        <f>E51+E52+E53</f>
        <v>17000</v>
      </c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</row>
    <row r="198" spans="1:31" s="41" customFormat="1" ht="13.5" customHeight="1">
      <c r="A198" s="4" t="s">
        <v>9</v>
      </c>
      <c r="B198" s="21"/>
      <c r="C198" s="22">
        <f>C58+C56+C57</f>
        <v>13000</v>
      </c>
      <c r="D198" s="22">
        <f>D58+D56+D57</f>
        <v>13000</v>
      </c>
      <c r="E198" s="265">
        <f>E58+E56+E57</f>
        <v>13000</v>
      </c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</row>
    <row r="199" spans="1:31" s="41" customFormat="1" ht="12.75">
      <c r="A199" s="4" t="s">
        <v>7</v>
      </c>
      <c r="B199" s="21"/>
      <c r="C199" s="22">
        <f>C61+C62+C63</f>
        <v>13500</v>
      </c>
      <c r="D199" s="22">
        <f>D61+D62+D63</f>
        <v>13500</v>
      </c>
      <c r="E199" s="261">
        <f>E61+E62+E63</f>
        <v>13500</v>
      </c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 spans="1:31" s="41" customFormat="1" ht="13.5" thickBot="1">
      <c r="A200" s="4" t="s">
        <v>6</v>
      </c>
      <c r="B200" s="21"/>
      <c r="C200" s="55">
        <f>C66+C67+C68+C69</f>
        <v>19000</v>
      </c>
      <c r="D200" s="55">
        <f>D66+D67+D68+D69</f>
        <v>17000</v>
      </c>
      <c r="E200" s="265">
        <f>E66+E67+E68+E69</f>
        <v>12000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</row>
    <row r="201" spans="1:31" s="40" customFormat="1" ht="13.5" customHeight="1" thickBot="1">
      <c r="A201" s="326" t="s">
        <v>37</v>
      </c>
      <c r="B201" s="327"/>
      <c r="C201" s="62">
        <f>SUM(C196:C200)</f>
        <v>95000</v>
      </c>
      <c r="D201" s="62">
        <f>SUM(D196:D200)</f>
        <v>96500</v>
      </c>
      <c r="E201" s="263">
        <f>SUM(E196:E200)</f>
        <v>90500</v>
      </c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 spans="1:5" ht="12.75">
      <c r="A202" s="330" t="s">
        <v>53</v>
      </c>
      <c r="B202" s="331"/>
      <c r="C202" s="61"/>
      <c r="D202" s="61"/>
      <c r="E202" s="260"/>
    </row>
    <row r="203" spans="1:31" s="41" customFormat="1" ht="13.5" customHeight="1">
      <c r="A203" s="4" t="s">
        <v>13</v>
      </c>
      <c r="B203" s="21"/>
      <c r="C203" s="22">
        <f>C75</f>
        <v>2000</v>
      </c>
      <c r="D203" s="22">
        <f>D75</f>
        <v>0</v>
      </c>
      <c r="E203" s="261">
        <f>E75</f>
        <v>0</v>
      </c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</row>
    <row r="204" spans="1:31" s="41" customFormat="1" ht="12.75">
      <c r="A204" s="4" t="s">
        <v>12</v>
      </c>
      <c r="B204" s="21"/>
      <c r="C204" s="22">
        <f>C81</f>
        <v>7500</v>
      </c>
      <c r="D204" s="22">
        <f>D81</f>
        <v>0</v>
      </c>
      <c r="E204" s="22">
        <f>E81</f>
        <v>0</v>
      </c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</row>
    <row r="205" spans="1:31" s="41" customFormat="1" ht="13.5" thickBot="1">
      <c r="A205" s="53" t="s">
        <v>8</v>
      </c>
      <c r="B205" s="54"/>
      <c r="C205" s="55">
        <f>C84+C85+C83</f>
        <v>10500</v>
      </c>
      <c r="D205" s="55">
        <f>D84+D85+D83</f>
        <v>10500</v>
      </c>
      <c r="E205" s="266">
        <f>E84+E85+E83</f>
        <v>10500</v>
      </c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</row>
    <row r="206" spans="1:31" s="40" customFormat="1" ht="13.5" customHeight="1" thickBot="1">
      <c r="A206" s="328" t="s">
        <v>38</v>
      </c>
      <c r="B206" s="329"/>
      <c r="C206" s="62">
        <f>SUM(C203:C205)</f>
        <v>20000</v>
      </c>
      <c r="D206" s="62">
        <f>SUM(D203:D205)</f>
        <v>10500</v>
      </c>
      <c r="E206" s="267">
        <f>SUM(E203:E205)</f>
        <v>10500</v>
      </c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</row>
    <row r="207" spans="1:31" s="70" customFormat="1" ht="13.5" customHeight="1" thickBot="1">
      <c r="A207" s="84" t="s">
        <v>150</v>
      </c>
      <c r="B207" s="85"/>
      <c r="C207" s="69">
        <f>C89</f>
        <v>0</v>
      </c>
      <c r="D207" s="69">
        <f>D89</f>
        <v>17000</v>
      </c>
      <c r="E207" s="259">
        <f>E89</f>
        <v>39500</v>
      </c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</row>
    <row r="208" spans="1:31" s="43" customFormat="1" ht="13.5" customHeight="1" thickBot="1">
      <c r="A208" s="324" t="s">
        <v>36</v>
      </c>
      <c r="B208" s="325"/>
      <c r="C208" s="63">
        <f>C194+C206+C201+C207</f>
        <v>390500</v>
      </c>
      <c r="D208" s="63">
        <f>D194+D206+D201+D207</f>
        <v>390500</v>
      </c>
      <c r="E208" s="63">
        <f>E194+E206+E201+E207</f>
        <v>390500</v>
      </c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  <row r="209" spans="1:31" s="123" customFormat="1" ht="24.75" customHeight="1" thickBot="1">
      <c r="A209" s="314" t="s">
        <v>137</v>
      </c>
      <c r="B209" s="314"/>
      <c r="C209" s="314"/>
      <c r="D209" s="314"/>
      <c r="E209" s="314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</row>
    <row r="210" spans="6:31" s="41" customFormat="1" ht="13.5" hidden="1" thickBot="1"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</row>
    <row r="211" spans="1:5" ht="18.75" customHeight="1" thickBot="1">
      <c r="A211" s="317" t="s">
        <v>39</v>
      </c>
      <c r="B211" s="318"/>
      <c r="C211" s="318"/>
      <c r="D211" s="318"/>
      <c r="E211" s="319"/>
    </row>
    <row r="212" spans="1:31" s="27" customFormat="1" ht="13.5" thickBot="1">
      <c r="A212" s="320" t="s">
        <v>40</v>
      </c>
      <c r="B212" s="321"/>
      <c r="C212" s="64">
        <f>C6+C18+C25+C32+C56+C75+C83</f>
        <v>35000</v>
      </c>
      <c r="D212" s="64">
        <f>D6+D18+D25+D32+D56+D75+D83</f>
        <v>31000</v>
      </c>
      <c r="E212" s="255">
        <f>E6+E18+E25+E32+E56+E75+E83</f>
        <v>30000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</row>
    <row r="213" spans="1:31" s="27" customFormat="1" ht="13.5" thickBot="1">
      <c r="A213" s="315" t="s">
        <v>41</v>
      </c>
      <c r="B213" s="316"/>
      <c r="C213" s="51">
        <f>C11+C19+C44+C51+C66+C84</f>
        <v>39000</v>
      </c>
      <c r="D213" s="51">
        <f>D11+D19+D44+D51+D66+D84</f>
        <v>29000</v>
      </c>
      <c r="E213" s="256">
        <f>E11+E19+E44+E51+E66+E84</f>
        <v>24000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</row>
    <row r="214" spans="1:5" ht="12.75" customHeight="1">
      <c r="A214" s="315" t="s">
        <v>42</v>
      </c>
      <c r="B214" s="316"/>
      <c r="C214" s="51">
        <f>C8+C12+C20+C26+C33+C61+C67+C78+C57</f>
        <v>109500</v>
      </c>
      <c r="D214" s="51">
        <f>D8+D12+D20+D26+D33+D61+D67+D78+D57</f>
        <v>107000</v>
      </c>
      <c r="E214" s="256">
        <f>E8+E12+E20+E26+E33+E61+E67+E78+E57</f>
        <v>99000</v>
      </c>
    </row>
    <row r="215" spans="1:5" ht="12.75" customHeight="1">
      <c r="A215" s="315" t="s">
        <v>43</v>
      </c>
      <c r="B215" s="316"/>
      <c r="C215" s="51">
        <f>C13+C27+C45</f>
        <v>25000</v>
      </c>
      <c r="D215" s="51">
        <f>D13+D27+D45</f>
        <v>26000</v>
      </c>
      <c r="E215" s="256">
        <f>E13+E27+E45</f>
        <v>26000</v>
      </c>
    </row>
    <row r="216" spans="1:5" ht="12.75" customHeight="1">
      <c r="A216" s="315" t="s">
        <v>44</v>
      </c>
      <c r="B216" s="316"/>
      <c r="C216" s="51">
        <f>C28+C34+C46+C52+C58</f>
        <v>35000</v>
      </c>
      <c r="D216" s="51">
        <f>D28+D34+D46+D52+D58</f>
        <v>37000</v>
      </c>
      <c r="E216" s="51">
        <f>E28+E34+E46+E52+E58</f>
        <v>37000</v>
      </c>
    </row>
    <row r="217" spans="1:5" ht="12.75" customHeight="1">
      <c r="A217" s="315" t="s">
        <v>45</v>
      </c>
      <c r="B217" s="316"/>
      <c r="C217" s="51">
        <f>C14+C35+C53+C62+C68+C80</f>
        <v>52500</v>
      </c>
      <c r="D217" s="51">
        <f>D14+D35+D53+D62+D68+D80</f>
        <v>54500</v>
      </c>
      <c r="E217" s="256">
        <f>E14+E35+E53+E62+E68+E80</f>
        <v>53500</v>
      </c>
    </row>
    <row r="218" spans="1:5" ht="12.75" customHeight="1">
      <c r="A218" s="315" t="s">
        <v>46</v>
      </c>
      <c r="B218" s="316"/>
      <c r="C218" s="51">
        <f>C7+C36+C69</f>
        <v>14000</v>
      </c>
      <c r="D218" s="51">
        <f>D7+D36+D69</f>
        <v>10500</v>
      </c>
      <c r="E218" s="256">
        <f>E7+E36+E69</f>
        <v>6000</v>
      </c>
    </row>
    <row r="219" spans="1:5" ht="12.75" customHeight="1">
      <c r="A219" s="315" t="s">
        <v>47</v>
      </c>
      <c r="B219" s="316"/>
      <c r="C219" s="51">
        <f>C15+C21+C29+C37+C47+C63+C85</f>
        <v>66500</v>
      </c>
      <c r="D219" s="51">
        <f>D15+D21+D29+D37+D47+D63+D85</f>
        <v>72500</v>
      </c>
      <c r="E219" s="256">
        <f>E15+E21+E29+E37+E47+E63+E85</f>
        <v>69500</v>
      </c>
    </row>
    <row r="220" spans="1:5" ht="12.75" customHeight="1">
      <c r="A220" s="315" t="s">
        <v>48</v>
      </c>
      <c r="B220" s="316"/>
      <c r="C220" s="51">
        <f>C79</f>
        <v>4000</v>
      </c>
      <c r="D220" s="51">
        <f>D79</f>
        <v>0</v>
      </c>
      <c r="E220" s="256">
        <f>E79</f>
        <v>0</v>
      </c>
    </row>
    <row r="221" spans="1:5" ht="12.75" customHeight="1">
      <c r="A221" s="315" t="s">
        <v>57</v>
      </c>
      <c r="B221" s="316"/>
      <c r="C221" s="52">
        <f>+C48</f>
        <v>6000</v>
      </c>
      <c r="D221" s="52">
        <f>D48</f>
        <v>6000</v>
      </c>
      <c r="E221" s="257">
        <f>E48</f>
        <v>6000</v>
      </c>
    </row>
    <row r="222" spans="1:5" ht="13.5" customHeight="1" thickBot="1">
      <c r="A222" s="367" t="s">
        <v>56</v>
      </c>
      <c r="B222" s="368"/>
      <c r="C222" s="71">
        <f>C22</f>
        <v>4000</v>
      </c>
      <c r="D222" s="71">
        <f>D22</f>
        <v>0</v>
      </c>
      <c r="E222" s="258">
        <f>E22</f>
        <v>0</v>
      </c>
    </row>
    <row r="223" spans="1:31" s="70" customFormat="1" ht="13.5" customHeight="1" thickBot="1">
      <c r="A223" s="86" t="s">
        <v>136</v>
      </c>
      <c r="B223" s="87"/>
      <c r="C223" s="69">
        <f>C89</f>
        <v>0</v>
      </c>
      <c r="D223" s="69">
        <f>D89</f>
        <v>17000</v>
      </c>
      <c r="E223" s="259">
        <f>E89</f>
        <v>39500</v>
      </c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  <c r="AA223" s="211"/>
      <c r="AB223" s="211"/>
      <c r="AC223" s="211"/>
      <c r="AD223" s="211"/>
      <c r="AE223" s="211"/>
    </row>
    <row r="224" spans="1:31" s="36" customFormat="1" ht="13.5" customHeight="1" thickBot="1">
      <c r="A224" s="324" t="s">
        <v>54</v>
      </c>
      <c r="B224" s="356"/>
      <c r="C224" s="58">
        <f>C212+C213+C214+C215+C216+C217+C218+C219+C220+C221+C222+C223</f>
        <v>390500</v>
      </c>
      <c r="D224" s="58">
        <f>D212+D213+D214+D215+D216+D217+D218+D219+D220+D221+D222+D223</f>
        <v>390500</v>
      </c>
      <c r="E224" s="250">
        <f>E212+E213+E214+E215+E216+E217+E218+E219+E220+E221+E222+E223</f>
        <v>390500</v>
      </c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</row>
    <row r="226" spans="1:31" s="43" customFormat="1" ht="12.75">
      <c r="A226" s="66"/>
      <c r="B226" s="67"/>
      <c r="C226" s="68"/>
      <c r="D226" s="68"/>
      <c r="E226" s="68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</row>
    <row r="227" spans="1:31" s="43" customFormat="1" ht="12.75">
      <c r="A227" s="66"/>
      <c r="B227" s="67"/>
      <c r="C227" s="68"/>
      <c r="D227" s="68"/>
      <c r="E227" s="68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</row>
    <row r="228" spans="1:31" s="43" customFormat="1" ht="12.75">
      <c r="A228" s="66"/>
      <c r="B228" s="67"/>
      <c r="C228" s="68"/>
      <c r="D228" s="68"/>
      <c r="E228" s="68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</row>
    <row r="229" spans="1:31" s="43" customFormat="1" ht="12.75">
      <c r="A229" s="66"/>
      <c r="B229" s="67"/>
      <c r="C229" s="68"/>
      <c r="D229" s="68"/>
      <c r="E229" s="68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</row>
    <row r="230" spans="1:31" s="43" customFormat="1" ht="12.75">
      <c r="A230" s="66"/>
      <c r="B230" s="67"/>
      <c r="C230" s="68"/>
      <c r="D230" s="68"/>
      <c r="E230" s="68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</row>
    <row r="231" spans="1:31" s="43" customFormat="1" ht="12.75">
      <c r="A231" s="66"/>
      <c r="B231" s="67"/>
      <c r="C231" s="68"/>
      <c r="D231" s="68"/>
      <c r="E231" s="68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</row>
    <row r="232" spans="1:31" s="43" customFormat="1" ht="12.75">
      <c r="A232" s="66"/>
      <c r="B232" s="67"/>
      <c r="C232" s="68"/>
      <c r="D232" s="68"/>
      <c r="E232" s="68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</row>
    <row r="233" spans="1:31" s="43" customFormat="1" ht="12.75">
      <c r="A233" s="66"/>
      <c r="B233" s="67"/>
      <c r="C233" s="68"/>
      <c r="D233" s="68"/>
      <c r="E233" s="68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</row>
    <row r="234" spans="1:5" ht="12.75">
      <c r="A234" s="41"/>
      <c r="B234" s="41"/>
      <c r="C234" s="41"/>
      <c r="D234" s="41"/>
      <c r="E234" s="41"/>
    </row>
    <row r="235" spans="1:5" ht="12.75">
      <c r="A235" s="41"/>
      <c r="B235" s="41"/>
      <c r="C235" s="41"/>
      <c r="D235" s="41"/>
      <c r="E235" s="41"/>
    </row>
    <row r="236" spans="1:5" ht="12.75">
      <c r="A236" s="41"/>
      <c r="B236" s="41"/>
      <c r="C236" s="41"/>
      <c r="D236" s="41"/>
      <c r="E236" s="41"/>
    </row>
    <row r="237" spans="1:5" ht="12.75">
      <c r="A237" s="41"/>
      <c r="B237" s="41"/>
      <c r="C237" s="41"/>
      <c r="D237" s="41"/>
      <c r="E237" s="41"/>
    </row>
    <row r="238" spans="1:5" ht="12.75">
      <c r="A238" s="41"/>
      <c r="B238" s="41"/>
      <c r="C238" s="41"/>
      <c r="D238" s="41"/>
      <c r="E238" s="41"/>
    </row>
    <row r="239" spans="1:5" ht="12.75">
      <c r="A239" s="41"/>
      <c r="B239" s="41"/>
      <c r="C239" s="41"/>
      <c r="D239" s="41"/>
      <c r="E239" s="41"/>
    </row>
    <row r="240" spans="1:5" ht="12.75">
      <c r="A240" s="41"/>
      <c r="B240" s="41"/>
      <c r="C240" s="41"/>
      <c r="D240" s="41"/>
      <c r="E240" s="41"/>
    </row>
    <row r="241" spans="1:5" ht="12.75">
      <c r="A241" s="41"/>
      <c r="B241" s="41"/>
      <c r="C241" s="41"/>
      <c r="D241" s="41"/>
      <c r="E241" s="41"/>
    </row>
    <row r="242" spans="1:5" ht="12.75">
      <c r="A242" s="41"/>
      <c r="B242" s="41"/>
      <c r="C242" s="41"/>
      <c r="D242" s="41"/>
      <c r="E242" s="41"/>
    </row>
    <row r="243" spans="1:5" ht="12.75">
      <c r="A243" s="41"/>
      <c r="B243" s="41"/>
      <c r="C243" s="41"/>
      <c r="D243" s="41"/>
      <c r="E243" s="41"/>
    </row>
    <row r="244" spans="1:5" ht="12.75">
      <c r="A244" s="41"/>
      <c r="B244" s="41"/>
      <c r="C244" s="41"/>
      <c r="D244" s="41"/>
      <c r="E244" s="41"/>
    </row>
    <row r="245" spans="1:5" ht="12.75">
      <c r="A245" s="41"/>
      <c r="B245" s="41"/>
      <c r="C245" s="41"/>
      <c r="D245" s="41"/>
      <c r="E245" s="41"/>
    </row>
    <row r="246" spans="1:5" ht="12.75">
      <c r="A246" s="41"/>
      <c r="B246" s="41"/>
      <c r="C246" s="41"/>
      <c r="D246" s="41"/>
      <c r="E246" s="41"/>
    </row>
    <row r="247" spans="6:31" s="41" customFormat="1" ht="12.75"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</row>
    <row r="248" spans="6:31" s="41" customFormat="1" ht="12.75"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</row>
    <row r="249" spans="6:31" s="41" customFormat="1" ht="12.75"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</row>
    <row r="250" spans="6:31" s="41" customFormat="1" ht="12.75"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</row>
    <row r="251" spans="6:31" s="41" customFormat="1" ht="12.75"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</row>
    <row r="252" spans="6:31" s="41" customFormat="1" ht="12.75"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</row>
    <row r="253" spans="6:31" s="41" customFormat="1" ht="12.75"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</row>
    <row r="254" spans="6:31" s="41" customFormat="1" ht="12.75"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</row>
    <row r="255" spans="6:31" s="41" customFormat="1" ht="12.75"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</row>
    <row r="256" spans="6:31" s="41" customFormat="1" ht="12.75"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</row>
    <row r="257" spans="6:31" s="41" customFormat="1" ht="12.75"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</row>
    <row r="258" spans="6:31" s="41" customFormat="1" ht="12.75"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</row>
    <row r="259" spans="6:31" s="41" customFormat="1" ht="12.75"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</row>
    <row r="260" spans="6:31" s="41" customFormat="1" ht="12.75"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</row>
    <row r="261" spans="6:31" s="41" customFormat="1" ht="12.75"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</row>
    <row r="262" spans="6:31" s="41" customFormat="1" ht="12.75"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</row>
    <row r="263" spans="6:31" s="41" customFormat="1" ht="12.75"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</row>
    <row r="264" spans="6:31" s="41" customFormat="1" ht="12.75"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</row>
    <row r="265" spans="6:31" s="41" customFormat="1" ht="12.75"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</row>
    <row r="266" spans="6:31" s="41" customFormat="1" ht="12.75"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</row>
    <row r="267" spans="6:31" s="41" customFormat="1" ht="12.75"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</row>
    <row r="268" spans="6:31" s="41" customFormat="1" ht="12.75"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</row>
    <row r="269" spans="6:31" s="41" customFormat="1" ht="12.75"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</row>
    <row r="270" spans="6:31" s="41" customFormat="1" ht="12.75"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</row>
    <row r="271" spans="6:31" s="41" customFormat="1" ht="12.75"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</row>
    <row r="272" spans="6:31" s="41" customFormat="1" ht="12.75"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</row>
    <row r="273" spans="6:31" s="41" customFormat="1" ht="12.75"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</row>
    <row r="274" spans="6:31" s="41" customFormat="1" ht="12.75"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</row>
    <row r="275" spans="6:31" s="41" customFormat="1" ht="12.75"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</row>
    <row r="276" spans="6:31" s="41" customFormat="1" ht="12.75"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</row>
    <row r="277" spans="6:31" s="41" customFormat="1" ht="12.75"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</row>
    <row r="278" spans="6:31" s="41" customFormat="1" ht="12.75"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</row>
    <row r="279" spans="6:31" s="41" customFormat="1" ht="12.75"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</row>
    <row r="280" spans="6:31" s="41" customFormat="1" ht="12.75"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</row>
    <row r="281" spans="6:31" s="41" customFormat="1" ht="12.75"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</row>
    <row r="282" spans="6:31" s="41" customFormat="1" ht="12.75"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</row>
    <row r="283" spans="6:31" s="41" customFormat="1" ht="12.75"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</row>
    <row r="284" spans="6:31" s="41" customFormat="1" ht="12.75"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</row>
    <row r="285" spans="6:31" s="41" customFormat="1" ht="12.75"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</row>
    <row r="286" spans="6:31" s="41" customFormat="1" ht="12.75"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</row>
    <row r="287" spans="6:31" s="41" customFormat="1" ht="12.75"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</row>
    <row r="288" spans="6:31" s="41" customFormat="1" ht="12.75"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</row>
    <row r="289" spans="6:31" s="41" customFormat="1" ht="12.75"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</row>
    <row r="290" spans="6:31" s="41" customFormat="1" ht="12.75"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</row>
    <row r="291" spans="6:31" s="41" customFormat="1" ht="12.75"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</row>
    <row r="292" spans="6:31" s="41" customFormat="1" ht="12.75"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</row>
    <row r="293" spans="6:31" s="41" customFormat="1" ht="12.75"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</row>
    <row r="294" spans="6:31" s="41" customFormat="1" ht="12.75"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</row>
    <row r="295" spans="6:31" s="41" customFormat="1" ht="12.75"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</row>
    <row r="296" spans="6:31" s="41" customFormat="1" ht="12.75"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</row>
    <row r="297" spans="6:31" s="41" customFormat="1" ht="12.75"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</row>
    <row r="298" spans="6:31" s="41" customFormat="1" ht="12.75"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</row>
    <row r="299" spans="6:31" s="41" customFormat="1" ht="12.75"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</row>
    <row r="300" spans="6:31" s="41" customFormat="1" ht="12.75"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</row>
    <row r="301" spans="6:31" s="41" customFormat="1" ht="12.75"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</row>
    <row r="302" spans="6:31" s="41" customFormat="1" ht="12.75"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</row>
    <row r="303" spans="6:31" s="41" customFormat="1" ht="12.75"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</row>
    <row r="304" spans="6:31" s="41" customFormat="1" ht="12.75"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</row>
    <row r="305" spans="6:31" s="41" customFormat="1" ht="12.75"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</row>
    <row r="306" spans="6:31" s="41" customFormat="1" ht="12.75"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</row>
    <row r="307" spans="6:31" s="41" customFormat="1" ht="12.75"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</row>
    <row r="308" spans="6:31" s="41" customFormat="1" ht="12.75"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</row>
    <row r="309" spans="6:31" s="41" customFormat="1" ht="12.75"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</row>
    <row r="310" spans="6:31" s="41" customFormat="1" ht="12.75"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</row>
    <row r="311" spans="6:31" s="41" customFormat="1" ht="12.75"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</row>
    <row r="312" spans="6:31" s="41" customFormat="1" ht="12.75"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</row>
    <row r="313" spans="6:31" s="41" customFormat="1" ht="12.75"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</row>
    <row r="314" spans="6:31" s="41" customFormat="1" ht="12.75"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</row>
    <row r="315" spans="6:31" s="41" customFormat="1" ht="12.75"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</row>
    <row r="316" spans="6:31" s="41" customFormat="1" ht="12.75"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</row>
    <row r="317" spans="6:31" s="41" customFormat="1" ht="12.75"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</row>
    <row r="318" spans="6:31" s="41" customFormat="1" ht="12.75"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</row>
    <row r="319" spans="6:31" s="41" customFormat="1" ht="12.75"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</row>
    <row r="320" spans="6:31" s="41" customFormat="1" ht="12.75"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</row>
    <row r="321" spans="6:31" s="41" customFormat="1" ht="12.75"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</row>
    <row r="322" spans="6:31" s="41" customFormat="1" ht="12.75"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</row>
    <row r="323" spans="6:31" s="41" customFormat="1" ht="12.75"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</row>
    <row r="324" spans="6:31" s="41" customFormat="1" ht="12.75"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</row>
    <row r="325" spans="6:31" s="41" customFormat="1" ht="12.75"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</row>
    <row r="326" spans="6:31" s="41" customFormat="1" ht="12.75"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</row>
    <row r="327" spans="6:31" s="41" customFormat="1" ht="12.75"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</row>
    <row r="328" spans="6:31" s="41" customFormat="1" ht="12.75"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</row>
    <row r="329" spans="6:31" s="41" customFormat="1" ht="12.75"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</row>
    <row r="330" spans="6:31" s="41" customFormat="1" ht="12.75"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</row>
    <row r="331" spans="6:31" s="41" customFormat="1" ht="12.75"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</row>
    <row r="332" spans="6:31" s="41" customFormat="1" ht="12.75"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</row>
    <row r="333" spans="6:31" s="41" customFormat="1" ht="12.75"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</row>
    <row r="334" spans="6:31" s="41" customFormat="1" ht="12.75"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</row>
    <row r="335" spans="6:31" s="41" customFormat="1" ht="12.75"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</row>
    <row r="336" spans="6:31" s="41" customFormat="1" ht="12.75"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</row>
    <row r="337" spans="6:31" s="41" customFormat="1" ht="12.75"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</row>
    <row r="338" spans="6:31" s="41" customFormat="1" ht="12.75"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</row>
    <row r="339" spans="6:31" s="41" customFormat="1" ht="12.75"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</row>
    <row r="340" spans="6:31" s="41" customFormat="1" ht="12.75"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</row>
    <row r="341" spans="6:31" s="41" customFormat="1" ht="12.75"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</row>
    <row r="342" spans="6:31" s="41" customFormat="1" ht="12.75"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</row>
    <row r="343" spans="6:31" s="41" customFormat="1" ht="12.75"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</row>
    <row r="344" spans="6:31" s="41" customFormat="1" ht="12.75"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</row>
    <row r="345" spans="6:31" s="41" customFormat="1" ht="12.75"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</row>
    <row r="346" spans="6:31" s="41" customFormat="1" ht="12.75"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</row>
    <row r="347" spans="6:31" s="41" customFormat="1" ht="12.75"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</row>
    <row r="348" spans="6:31" s="41" customFormat="1" ht="12.75"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</row>
    <row r="349" spans="6:31" s="41" customFormat="1" ht="12.75"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</row>
    <row r="350" spans="6:31" s="41" customFormat="1" ht="12.75"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</row>
    <row r="351" spans="6:31" s="41" customFormat="1" ht="12.75"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</row>
    <row r="352" spans="6:31" s="41" customFormat="1" ht="12.75"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</row>
    <row r="353" spans="6:31" s="41" customFormat="1" ht="12.75"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</row>
    <row r="354" spans="6:31" s="41" customFormat="1" ht="12.75"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</row>
    <row r="355" spans="6:31" s="41" customFormat="1" ht="12.75"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</row>
    <row r="356" spans="6:31" s="41" customFormat="1" ht="12.75"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</row>
    <row r="357" spans="6:31" s="41" customFormat="1" ht="12.75"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</row>
    <row r="358" spans="6:31" s="41" customFormat="1" ht="12.75"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</row>
    <row r="359" spans="6:31" s="41" customFormat="1" ht="12.75"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</row>
    <row r="360" spans="6:31" s="41" customFormat="1" ht="12.75"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</row>
    <row r="361" spans="6:31" s="41" customFormat="1" ht="12.75"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</row>
    <row r="362" spans="6:31" s="41" customFormat="1" ht="12.75"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</row>
    <row r="363" spans="6:31" s="41" customFormat="1" ht="12.75"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</row>
    <row r="364" spans="6:31" s="41" customFormat="1" ht="12.75"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</row>
    <row r="365" spans="6:31" s="41" customFormat="1" ht="12.75"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</row>
    <row r="366" spans="6:31" s="41" customFormat="1" ht="12.75"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</row>
    <row r="367" spans="6:31" s="41" customFormat="1" ht="12.75"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</row>
    <row r="368" spans="6:31" s="41" customFormat="1" ht="12.75"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</row>
    <row r="369" spans="6:31" s="41" customFormat="1" ht="12.75"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</row>
    <row r="370" spans="6:31" s="41" customFormat="1" ht="12.75"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</row>
    <row r="371" spans="6:31" s="41" customFormat="1" ht="12.75"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</row>
    <row r="372" spans="6:31" s="41" customFormat="1" ht="12.75"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</row>
    <row r="373" spans="6:31" s="41" customFormat="1" ht="12.75"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</row>
    <row r="374" spans="6:31" s="41" customFormat="1" ht="12.75"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</row>
    <row r="375" spans="6:31" s="41" customFormat="1" ht="12.75"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</row>
    <row r="376" spans="6:31" s="41" customFormat="1" ht="12.75"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</row>
    <row r="377" spans="6:31" s="41" customFormat="1" ht="12.75"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</row>
    <row r="378" spans="6:31" s="41" customFormat="1" ht="12.75"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</row>
    <row r="379" spans="6:31" s="41" customFormat="1" ht="12.75"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</row>
    <row r="380" spans="6:31" s="41" customFormat="1" ht="12.75"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</row>
    <row r="381" spans="6:31" s="41" customFormat="1" ht="12.75"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</row>
    <row r="382" spans="6:31" s="41" customFormat="1" ht="12.75"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</row>
    <row r="383" spans="6:31" s="41" customFormat="1" ht="12.75"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</row>
    <row r="384" spans="6:31" s="41" customFormat="1" ht="12.75"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</row>
    <row r="385" spans="6:31" s="41" customFormat="1" ht="12.75"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</row>
    <row r="386" spans="6:31" s="41" customFormat="1" ht="12.75"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</row>
    <row r="387" spans="6:31" s="41" customFormat="1" ht="12.75"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</row>
    <row r="388" spans="6:31" s="41" customFormat="1" ht="12.75"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</row>
    <row r="389" spans="6:31" s="41" customFormat="1" ht="12.75"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</row>
    <row r="390" spans="6:31" s="41" customFormat="1" ht="12.75"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</row>
    <row r="391" spans="6:31" s="41" customFormat="1" ht="12.75"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</row>
    <row r="392" spans="6:31" s="41" customFormat="1" ht="12.75"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</row>
    <row r="393" spans="6:31" s="41" customFormat="1" ht="12.75"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</row>
    <row r="394" spans="6:31" s="41" customFormat="1" ht="12.75"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</row>
    <row r="395" spans="6:31" s="41" customFormat="1" ht="12.75"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</row>
    <row r="396" spans="6:31" s="41" customFormat="1" ht="12.75"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</row>
    <row r="397" spans="6:31" s="41" customFormat="1" ht="12.75"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</row>
    <row r="398" spans="6:31" s="41" customFormat="1" ht="12.75"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</row>
    <row r="399" spans="6:31" s="41" customFormat="1" ht="12.75"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</row>
    <row r="400" spans="6:31" s="41" customFormat="1" ht="12.75"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</row>
    <row r="401" spans="6:31" s="41" customFormat="1" ht="12.75"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</row>
    <row r="402" spans="6:31" s="41" customFormat="1" ht="12.75"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</row>
    <row r="403" spans="6:31" s="41" customFormat="1" ht="12.75"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</row>
    <row r="404" spans="6:31" s="41" customFormat="1" ht="12.75"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</row>
    <row r="405" spans="6:31" s="41" customFormat="1" ht="12.75"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</row>
    <row r="406" spans="6:31" s="41" customFormat="1" ht="12.75"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</row>
    <row r="407" spans="6:31" s="41" customFormat="1" ht="12.75"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</row>
    <row r="408" spans="6:31" s="41" customFormat="1" ht="12.75"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</row>
    <row r="409" spans="6:31" s="41" customFormat="1" ht="12.75"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</row>
    <row r="410" spans="6:31" s="41" customFormat="1" ht="12.75"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</row>
    <row r="411" spans="6:31" s="41" customFormat="1" ht="12.75"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</row>
    <row r="412" spans="6:31" s="41" customFormat="1" ht="12.75"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</row>
    <row r="413" spans="6:31" s="41" customFormat="1" ht="12.75"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</row>
    <row r="414" spans="6:31" s="41" customFormat="1" ht="12.75"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</row>
    <row r="415" spans="6:31" s="41" customFormat="1" ht="12.75"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</row>
    <row r="416" spans="6:31" s="41" customFormat="1" ht="12.75"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</row>
    <row r="417" spans="6:31" s="41" customFormat="1" ht="12.75"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</row>
    <row r="418" spans="6:31" s="41" customFormat="1" ht="12.75"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</row>
    <row r="419" spans="6:31" s="41" customFormat="1" ht="12.75"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</row>
    <row r="420" spans="6:31" s="41" customFormat="1" ht="12.75"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</row>
    <row r="421" spans="6:31" s="41" customFormat="1" ht="12.75"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</row>
    <row r="422" spans="6:31" s="41" customFormat="1" ht="12.75"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</row>
    <row r="423" spans="6:31" s="41" customFormat="1" ht="12.75"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</row>
    <row r="424" spans="6:31" s="41" customFormat="1" ht="12.75"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</row>
    <row r="425" spans="6:31" s="41" customFormat="1" ht="12.75"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</row>
    <row r="426" spans="6:31" s="41" customFormat="1" ht="12.75"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</row>
    <row r="427" spans="6:31" s="41" customFormat="1" ht="12.75"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</row>
    <row r="428" spans="6:31" s="41" customFormat="1" ht="12.75"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</row>
    <row r="429" spans="6:31" s="41" customFormat="1" ht="12.75"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</row>
    <row r="430" spans="6:31" s="41" customFormat="1" ht="12.75"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</row>
    <row r="431" spans="6:31" s="41" customFormat="1" ht="12.75"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</row>
    <row r="432" spans="6:31" s="41" customFormat="1" ht="12.75"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</row>
    <row r="433" spans="6:31" s="41" customFormat="1" ht="12.75"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</row>
    <row r="434" spans="6:31" s="41" customFormat="1" ht="12.75"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</row>
    <row r="435" spans="6:31" s="41" customFormat="1" ht="12.75"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</row>
    <row r="436" spans="6:31" s="41" customFormat="1" ht="12.75"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</row>
    <row r="437" spans="6:31" s="41" customFormat="1" ht="12.75"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</row>
    <row r="438" spans="6:31" s="41" customFormat="1" ht="12.75"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</row>
    <row r="439" spans="6:31" s="41" customFormat="1" ht="12.75"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</row>
    <row r="440" spans="6:31" s="41" customFormat="1" ht="12.75"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</row>
    <row r="441" spans="6:31" s="41" customFormat="1" ht="12.75"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</row>
    <row r="442" spans="6:31" s="41" customFormat="1" ht="12.75"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</row>
    <row r="443" spans="6:31" s="41" customFormat="1" ht="12.75"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</row>
    <row r="444" spans="6:31" s="41" customFormat="1" ht="12.75"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</row>
    <row r="445" spans="6:31" s="41" customFormat="1" ht="12.75"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</row>
    <row r="446" spans="6:31" s="41" customFormat="1" ht="12.75"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</row>
    <row r="447" spans="6:31" s="41" customFormat="1" ht="12.75"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</row>
    <row r="448" spans="6:31" s="41" customFormat="1" ht="12.75"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</row>
    <row r="449" spans="6:31" s="41" customFormat="1" ht="12.75"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</row>
    <row r="450" spans="6:31" s="41" customFormat="1" ht="12.75"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</row>
    <row r="451" spans="6:31" s="41" customFormat="1" ht="12.75"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</row>
    <row r="452" spans="6:31" s="41" customFormat="1" ht="12.75"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</row>
    <row r="453" spans="6:31" s="41" customFormat="1" ht="12.75"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</row>
    <row r="454" spans="6:31" s="41" customFormat="1" ht="12.75"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</row>
    <row r="455" spans="6:31" s="41" customFormat="1" ht="12.75"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</row>
    <row r="456" spans="6:31" s="41" customFormat="1" ht="12.75"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</row>
    <row r="457" spans="6:31" s="41" customFormat="1" ht="12.75"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</row>
    <row r="458" spans="6:31" s="41" customFormat="1" ht="12.75"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</row>
    <row r="459" spans="6:31" s="41" customFormat="1" ht="12.75"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</row>
    <row r="460" spans="6:31" s="41" customFormat="1" ht="12.75"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</row>
    <row r="461" spans="6:31" s="41" customFormat="1" ht="12.75"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</row>
    <row r="462" spans="6:31" s="41" customFormat="1" ht="12.75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</row>
    <row r="463" spans="6:31" s="41" customFormat="1" ht="12.75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</row>
    <row r="464" spans="6:31" s="41" customFormat="1" ht="12.75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</row>
    <row r="465" spans="6:31" s="41" customFormat="1" ht="12.75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</row>
    <row r="466" spans="6:31" s="41" customFormat="1" ht="12.75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</row>
    <row r="467" spans="6:31" s="41" customFormat="1" ht="12.75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</row>
    <row r="468" spans="6:31" s="41" customFormat="1" ht="12.75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</row>
    <row r="469" spans="6:31" s="41" customFormat="1" ht="12.75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</row>
    <row r="470" spans="6:31" s="41" customFormat="1" ht="12.75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</row>
    <row r="471" spans="6:31" s="41" customFormat="1" ht="12.75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</row>
    <row r="472" spans="6:31" s="41" customFormat="1" ht="12.75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</row>
    <row r="473" spans="6:31" s="41" customFormat="1" ht="12.75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</row>
    <row r="474" spans="6:31" s="41" customFormat="1" ht="12.75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</row>
    <row r="475" spans="6:31" s="41" customFormat="1" ht="12.75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</row>
    <row r="476" spans="6:31" s="41" customFormat="1" ht="12.75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</row>
    <row r="477" spans="6:31" s="41" customFormat="1" ht="12.75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</row>
    <row r="478" spans="6:31" s="41" customFormat="1" ht="12.75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</row>
    <row r="479" spans="6:31" s="41" customFormat="1" ht="12.75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</row>
    <row r="480" spans="6:31" s="41" customFormat="1" ht="12.75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</row>
    <row r="481" spans="6:31" s="41" customFormat="1" ht="12.75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</row>
    <row r="482" spans="6:31" s="41" customFormat="1" ht="12.75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</row>
    <row r="483" spans="6:31" s="41" customFormat="1" ht="12.75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</row>
    <row r="484" spans="6:31" s="41" customFormat="1" ht="12.75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</row>
    <row r="485" spans="6:31" s="41" customFormat="1" ht="12.75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</row>
    <row r="486" spans="6:31" s="41" customFormat="1" ht="12.75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</row>
    <row r="487" spans="6:31" s="41" customFormat="1" ht="12.75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</row>
    <row r="488" spans="6:31" s="41" customFormat="1" ht="12.75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</row>
    <row r="489" spans="6:31" s="41" customFormat="1" ht="12.75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</row>
    <row r="490" spans="6:31" s="41" customFormat="1" ht="12.75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</row>
    <row r="491" spans="6:31" s="41" customFormat="1" ht="12.75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</row>
    <row r="492" spans="6:31" s="41" customFormat="1" ht="12.75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</row>
    <row r="493" spans="6:31" s="41" customFormat="1" ht="12.75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</row>
    <row r="494" spans="6:31" s="41" customFormat="1" ht="12.75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</row>
    <row r="495" spans="6:31" s="41" customFormat="1" ht="12.75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</row>
    <row r="496" spans="6:31" s="41" customFormat="1" ht="12.75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</row>
    <row r="497" spans="6:31" s="41" customFormat="1" ht="12.75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</row>
    <row r="498" spans="6:31" s="41" customFormat="1" ht="12.75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</row>
    <row r="499" spans="6:31" s="41" customFormat="1" ht="12.75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</row>
    <row r="500" spans="6:31" s="41" customFormat="1" ht="12.75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</row>
    <row r="501" spans="6:31" s="41" customFormat="1" ht="12.75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</row>
    <row r="502" spans="6:31" s="41" customFormat="1" ht="12.75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</row>
    <row r="503" spans="6:31" s="41" customFormat="1" ht="12.75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</row>
    <row r="504" spans="6:31" s="41" customFormat="1" ht="12.75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</row>
    <row r="505" spans="6:31" s="41" customFormat="1" ht="12.75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</row>
    <row r="506" spans="6:31" s="41" customFormat="1" ht="12.75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</row>
    <row r="507" spans="6:31" s="41" customFormat="1" ht="12.75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</row>
    <row r="508" spans="6:31" s="41" customFormat="1" ht="12.75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</row>
    <row r="509" spans="6:31" s="41" customFormat="1" ht="12.75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</row>
    <row r="510" spans="6:31" s="41" customFormat="1" ht="12.75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</row>
    <row r="511" spans="6:31" s="41" customFormat="1" ht="12.75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</row>
    <row r="512" spans="6:31" s="41" customFormat="1" ht="12.75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</row>
    <row r="513" spans="6:31" s="41" customFormat="1" ht="12.75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</row>
    <row r="514" spans="6:31" s="41" customFormat="1" ht="12.75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</row>
    <row r="515" spans="6:31" s="41" customFormat="1" ht="12.75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</row>
    <row r="516" spans="6:31" s="41" customFormat="1" ht="12.75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</row>
    <row r="517" spans="6:31" s="41" customFormat="1" ht="12.75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</row>
    <row r="518" spans="6:31" s="41" customFormat="1" ht="12.75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</row>
    <row r="519" spans="6:31" s="41" customFormat="1" ht="12.75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</row>
    <row r="520" spans="6:31" s="41" customFormat="1" ht="12.75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</row>
    <row r="521" spans="6:31" s="41" customFormat="1" ht="12.75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</row>
    <row r="522" spans="6:31" s="41" customFormat="1" ht="12.75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</row>
    <row r="523" spans="6:31" s="41" customFormat="1" ht="12.75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</row>
    <row r="524" spans="6:31" s="41" customFormat="1" ht="12.75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</row>
    <row r="525" spans="6:31" s="41" customFormat="1" ht="12.75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</row>
    <row r="526" spans="6:31" s="41" customFormat="1" ht="12.75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</row>
    <row r="527" spans="6:31" s="41" customFormat="1" ht="12.75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</row>
    <row r="528" spans="6:31" s="41" customFormat="1" ht="12.75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</row>
    <row r="529" spans="6:31" s="41" customFormat="1" ht="12.75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</row>
    <row r="530" spans="6:31" s="41" customFormat="1" ht="12.75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</row>
    <row r="531" spans="6:31" s="41" customFormat="1" ht="12.75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</row>
    <row r="532" spans="6:31" s="41" customFormat="1" ht="12.75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</row>
    <row r="533" spans="6:31" s="41" customFormat="1" ht="12.75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</row>
    <row r="534" spans="6:31" s="41" customFormat="1" ht="12.75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</row>
    <row r="535" spans="6:31" s="41" customFormat="1" ht="12.75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</row>
    <row r="536" spans="6:31" s="41" customFormat="1" ht="12.75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</row>
    <row r="537" spans="6:31" s="41" customFormat="1" ht="12.75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</row>
    <row r="538" spans="6:31" s="41" customFormat="1" ht="12.75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</row>
    <row r="539" spans="6:31" s="41" customFormat="1" ht="12.75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</row>
    <row r="540" spans="6:31" s="41" customFormat="1" ht="12.75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</row>
    <row r="541" spans="6:31" s="41" customFormat="1" ht="12.75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</row>
    <row r="542" spans="6:31" s="41" customFormat="1" ht="12.75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</row>
    <row r="543" spans="6:31" s="41" customFormat="1" ht="12.75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</row>
    <row r="544" spans="6:31" s="41" customFormat="1" ht="12.75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</row>
    <row r="545" spans="6:31" s="41" customFormat="1" ht="12.75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</row>
    <row r="546" spans="6:31" s="41" customFormat="1" ht="12.75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</row>
    <row r="547" spans="6:31" s="41" customFormat="1" ht="12.75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</row>
    <row r="548" spans="6:31" s="41" customFormat="1" ht="12.75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</row>
    <row r="549" spans="6:31" s="41" customFormat="1" ht="12.75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</row>
    <row r="550" spans="6:31" s="41" customFormat="1" ht="12.75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</row>
    <row r="551" spans="6:31" s="41" customFormat="1" ht="12.75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</row>
    <row r="552" spans="6:31" s="41" customFormat="1" ht="12.75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</row>
    <row r="553" spans="6:31" s="41" customFormat="1" ht="12.75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</row>
    <row r="554" spans="6:31" s="41" customFormat="1" ht="12.75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</row>
    <row r="555" spans="6:31" s="41" customFormat="1" ht="12.75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</row>
    <row r="556" spans="6:31" s="41" customFormat="1" ht="12.75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</row>
    <row r="557" spans="6:31" s="41" customFormat="1" ht="12.75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</row>
    <row r="558" spans="6:31" s="41" customFormat="1" ht="12.75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</row>
    <row r="559" spans="6:31" s="41" customFormat="1" ht="12.75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</row>
    <row r="560" spans="6:31" s="41" customFormat="1" ht="12.75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</row>
    <row r="561" spans="6:31" s="41" customFormat="1" ht="12.75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</row>
    <row r="562" spans="6:31" s="41" customFormat="1" ht="12.75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</row>
    <row r="563" spans="6:31" s="41" customFormat="1" ht="12.75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</row>
    <row r="564" spans="6:31" s="41" customFormat="1" ht="12.75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</row>
    <row r="565" spans="6:31" s="41" customFormat="1" ht="12.75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</row>
    <row r="566" spans="6:31" s="41" customFormat="1" ht="12.75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</row>
    <row r="567" spans="6:31" s="41" customFormat="1" ht="12.75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</row>
    <row r="568" spans="6:31" s="41" customFormat="1" ht="12.75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</row>
    <row r="569" spans="6:31" s="41" customFormat="1" ht="12.75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</row>
    <row r="570" spans="6:31" s="41" customFormat="1" ht="12.75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</row>
    <row r="571" spans="6:31" s="41" customFormat="1" ht="12.75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</row>
    <row r="572" spans="6:31" s="41" customFormat="1" ht="12.75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</row>
    <row r="573" spans="6:31" s="41" customFormat="1" ht="12.75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</row>
    <row r="574" spans="6:31" s="41" customFormat="1" ht="12.75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</row>
    <row r="575" spans="6:31" s="41" customFormat="1" ht="12.75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</row>
    <row r="576" spans="6:31" s="41" customFormat="1" ht="12.75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</row>
    <row r="577" spans="6:31" s="41" customFormat="1" ht="12.75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</row>
    <row r="578" spans="6:31" s="41" customFormat="1" ht="12.75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</row>
    <row r="579" spans="6:31" s="41" customFormat="1" ht="12.75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</row>
    <row r="580" spans="6:31" s="41" customFormat="1" ht="12.75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</row>
    <row r="581" spans="6:31" s="41" customFormat="1" ht="12.75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</row>
    <row r="582" spans="6:31" s="41" customFormat="1" ht="12.75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</row>
    <row r="583" spans="6:31" s="41" customFormat="1" ht="12.75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</row>
    <row r="584" spans="6:31" s="41" customFormat="1" ht="12.75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</row>
    <row r="585" spans="6:31" s="41" customFormat="1" ht="12.75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</row>
    <row r="586" spans="6:31" s="41" customFormat="1" ht="12.75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</row>
    <row r="587" spans="6:31" s="41" customFormat="1" ht="12.75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</row>
    <row r="588" spans="6:31" s="41" customFormat="1" ht="12.75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</row>
    <row r="589" spans="6:31" s="41" customFormat="1" ht="12.75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</row>
    <row r="590" spans="6:31" s="41" customFormat="1" ht="12.75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</row>
    <row r="591" spans="6:31" s="41" customFormat="1" ht="12.75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</row>
    <row r="592" spans="6:31" s="41" customFormat="1" ht="12.75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</row>
    <row r="593" spans="6:31" s="41" customFormat="1" ht="12.75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</row>
    <row r="594" spans="6:31" s="41" customFormat="1" ht="12.75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</row>
    <row r="595" spans="6:31" s="41" customFormat="1" ht="12.75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</row>
    <row r="596" spans="6:31" s="41" customFormat="1" ht="12.75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</row>
    <row r="597" spans="6:31" s="41" customFormat="1" ht="12.75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</row>
    <row r="598" spans="6:31" s="41" customFormat="1" ht="12.75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</row>
    <row r="599" spans="6:31" s="41" customFormat="1" ht="12.75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</row>
    <row r="600" spans="6:31" s="41" customFormat="1" ht="12.75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</row>
    <row r="601" spans="6:31" s="41" customFormat="1" ht="12.75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</row>
    <row r="602" spans="6:31" s="41" customFormat="1" ht="12.75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</row>
    <row r="603" spans="6:31" s="41" customFormat="1" ht="12.75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</row>
    <row r="604" spans="6:31" s="41" customFormat="1" ht="12.75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</row>
    <row r="605" spans="6:31" s="41" customFormat="1" ht="12.75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</row>
    <row r="606" spans="6:31" s="41" customFormat="1" ht="12.75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</row>
    <row r="607" spans="6:31" s="41" customFormat="1" ht="12.75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</row>
    <row r="608" spans="6:31" s="41" customFormat="1" ht="12.75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</row>
    <row r="609" spans="6:31" s="41" customFormat="1" ht="12.75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</row>
    <row r="610" spans="6:31" s="41" customFormat="1" ht="12.75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</row>
    <row r="611" spans="6:31" s="41" customFormat="1" ht="12.75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</row>
    <row r="612" spans="6:31" s="41" customFormat="1" ht="12.75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</row>
    <row r="613" spans="6:31" s="41" customFormat="1" ht="12.75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</row>
    <row r="614" spans="6:31" s="41" customFormat="1" ht="12.75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</row>
    <row r="615" spans="6:31" s="41" customFormat="1" ht="12.75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</row>
    <row r="616" spans="6:31" s="41" customFormat="1" ht="12.75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</row>
    <row r="617" spans="6:31" s="41" customFormat="1" ht="12.75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</row>
    <row r="618" spans="6:31" s="41" customFormat="1" ht="12.75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</row>
    <row r="619" spans="6:31" s="41" customFormat="1" ht="12.75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</row>
    <row r="620" spans="6:31" s="41" customFormat="1" ht="12.75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</row>
    <row r="621" spans="6:31" s="41" customFormat="1" ht="12.75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</row>
    <row r="622" spans="6:31" s="41" customFormat="1" ht="12.75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</row>
    <row r="623" spans="6:31" s="41" customFormat="1" ht="12.75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</row>
    <row r="624" spans="6:31" s="41" customFormat="1" ht="12.75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</row>
    <row r="625" spans="6:31" s="41" customFormat="1" ht="12.75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</row>
    <row r="626" spans="6:31" s="41" customFormat="1" ht="12.75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</row>
    <row r="627" spans="6:31" s="41" customFormat="1" ht="12.75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</row>
    <row r="628" spans="6:31" s="41" customFormat="1" ht="12.75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</row>
    <row r="629" spans="6:31" s="41" customFormat="1" ht="12.75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</row>
    <row r="630" spans="6:31" s="41" customFormat="1" ht="12.75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</row>
    <row r="631" spans="6:31" s="41" customFormat="1" ht="12.75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</row>
    <row r="632" spans="6:31" s="41" customFormat="1" ht="12.75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</row>
    <row r="633" spans="6:31" s="41" customFormat="1" ht="12.75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</row>
    <row r="634" spans="6:31" s="41" customFormat="1" ht="12.75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</row>
    <row r="635" spans="6:31" s="41" customFormat="1" ht="12.75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</row>
    <row r="636" spans="6:31" s="41" customFormat="1" ht="12.75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</row>
    <row r="637" spans="6:31" s="41" customFormat="1" ht="12.75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</row>
    <row r="638" spans="6:31" s="41" customFormat="1" ht="12.75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</row>
    <row r="639" spans="6:31" s="41" customFormat="1" ht="12.75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</row>
    <row r="640" spans="6:31" s="41" customFormat="1" ht="12.75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</row>
    <row r="641" spans="6:31" s="41" customFormat="1" ht="12.75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</row>
    <row r="642" spans="6:31" s="41" customFormat="1" ht="12.75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</row>
    <row r="643" spans="6:31" s="41" customFormat="1" ht="12.75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</row>
    <row r="644" spans="6:31" s="41" customFormat="1" ht="12.75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</row>
    <row r="645" spans="6:31" s="41" customFormat="1" ht="12.75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</row>
    <row r="646" spans="6:31" s="41" customFormat="1" ht="12.75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</row>
    <row r="647" spans="6:31" s="41" customFormat="1" ht="12.75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</row>
    <row r="648" spans="6:31" s="41" customFormat="1" ht="12.75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</row>
    <row r="649" spans="6:31" s="41" customFormat="1" ht="12.75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</row>
    <row r="650" spans="6:31" s="41" customFormat="1" ht="12.75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</row>
    <row r="651" spans="6:31" s="41" customFormat="1" ht="12.75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</row>
    <row r="652" spans="6:31" s="41" customFormat="1" ht="12.75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</row>
    <row r="653" spans="6:31" s="41" customFormat="1" ht="12.75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</row>
    <row r="654" spans="6:31" s="41" customFormat="1" ht="12.75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</row>
    <row r="655" spans="6:31" s="41" customFormat="1" ht="12.75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</row>
    <row r="656" spans="6:31" s="41" customFormat="1" ht="12.75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</row>
    <row r="657" spans="6:31" s="41" customFormat="1" ht="12.75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</row>
    <row r="658" spans="6:31" s="41" customFormat="1" ht="12.75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</row>
    <row r="659" spans="6:31" s="41" customFormat="1" ht="12.75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</row>
    <row r="660" spans="6:31" s="41" customFormat="1" ht="12.75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</row>
    <row r="661" spans="6:31" s="41" customFormat="1" ht="12.75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</row>
    <row r="662" spans="6:31" s="41" customFormat="1" ht="12.75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</row>
    <row r="663" spans="6:31" s="41" customFormat="1" ht="12.75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</row>
    <row r="664" spans="6:31" s="41" customFormat="1" ht="12.75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</row>
    <row r="665" spans="6:31" s="41" customFormat="1" ht="12.75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</row>
    <row r="666" spans="6:31" s="41" customFormat="1" ht="12.75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</row>
    <row r="667" spans="6:31" s="41" customFormat="1" ht="12.75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</row>
    <row r="668" spans="6:31" s="41" customFormat="1" ht="12.75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</row>
    <row r="669" spans="6:31" s="41" customFormat="1" ht="12.75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</row>
    <row r="670" spans="6:31" s="41" customFormat="1" ht="12.75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</row>
    <row r="671" spans="6:31" s="41" customFormat="1" ht="12.75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</row>
    <row r="672" spans="6:31" s="41" customFormat="1" ht="12.75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</row>
    <row r="673" spans="6:31" s="41" customFormat="1" ht="12.75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</row>
    <row r="674" spans="6:31" s="41" customFormat="1" ht="12.75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</row>
    <row r="675" spans="6:31" s="41" customFormat="1" ht="12.75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</row>
    <row r="676" spans="6:31" s="41" customFormat="1" ht="12.75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</row>
    <row r="677" spans="6:31" s="41" customFormat="1" ht="12.75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</row>
    <row r="678" spans="6:31" s="41" customFormat="1" ht="12.75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</row>
    <row r="679" spans="6:31" s="41" customFormat="1" ht="12.75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</row>
    <row r="680" spans="6:31" s="41" customFormat="1" ht="12.75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</row>
    <row r="681" spans="6:31" s="41" customFormat="1" ht="12.75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</row>
    <row r="682" spans="6:31" s="41" customFormat="1" ht="12.75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</row>
    <row r="683" spans="6:31" s="41" customFormat="1" ht="12.75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</row>
    <row r="684" spans="6:31" s="41" customFormat="1" ht="12.75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</row>
    <row r="685" spans="6:31" s="41" customFormat="1" ht="12.75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</row>
    <row r="686" spans="6:31" s="41" customFormat="1" ht="12.75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</row>
    <row r="687" spans="6:31" s="41" customFormat="1" ht="12.75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</row>
    <row r="688" spans="6:31" s="41" customFormat="1" ht="12.75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</row>
    <row r="689" spans="6:31" s="41" customFormat="1" ht="12.75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</row>
    <row r="690" spans="6:31" s="41" customFormat="1" ht="12.75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</row>
    <row r="691" spans="6:31" s="41" customFormat="1" ht="12.75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</row>
    <row r="692" spans="6:31" s="41" customFormat="1" ht="12.75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</row>
    <row r="693" spans="6:31" s="41" customFormat="1" ht="12.75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</row>
    <row r="694" spans="6:31" s="41" customFormat="1" ht="12.75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</row>
    <row r="695" spans="6:31" s="41" customFormat="1" ht="12.75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</row>
    <row r="696" spans="6:31" s="41" customFormat="1" ht="12.75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</row>
    <row r="697" spans="6:31" s="41" customFormat="1" ht="12.75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</row>
    <row r="698" spans="6:31" s="41" customFormat="1" ht="12.75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</row>
    <row r="699" spans="6:31" s="41" customFormat="1" ht="12.75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</row>
    <row r="700" spans="6:31" s="41" customFormat="1" ht="12.75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</row>
    <row r="701" spans="6:31" s="41" customFormat="1" ht="12.75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</row>
    <row r="702" spans="6:31" s="41" customFormat="1" ht="12.75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</row>
    <row r="703" spans="6:31" s="41" customFormat="1" ht="12.75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</row>
    <row r="704" spans="6:31" s="41" customFormat="1" ht="12.75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</row>
    <row r="705" spans="6:31" s="41" customFormat="1" ht="12.75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</row>
    <row r="706" spans="6:31" s="41" customFormat="1" ht="12.75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</row>
    <row r="707" spans="6:31" s="41" customFormat="1" ht="12.75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</row>
    <row r="708" spans="6:31" s="41" customFormat="1" ht="12.75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</row>
    <row r="709" spans="6:31" s="41" customFormat="1" ht="12.75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</row>
    <row r="710" spans="6:31" s="41" customFormat="1" ht="12.75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</row>
    <row r="711" spans="6:31" s="41" customFormat="1" ht="12.75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</row>
    <row r="712" spans="6:31" s="41" customFormat="1" ht="12.75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</row>
    <row r="713" spans="6:31" s="41" customFormat="1" ht="12.75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</row>
    <row r="714" spans="6:31" s="41" customFormat="1" ht="12.75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</row>
    <row r="715" spans="6:31" s="41" customFormat="1" ht="12.75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</row>
    <row r="716" spans="6:31" s="41" customFormat="1" ht="12.75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</row>
    <row r="717" spans="6:31" s="41" customFormat="1" ht="12.75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</row>
    <row r="718" spans="6:31" s="41" customFormat="1" ht="12.75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</row>
    <row r="719" spans="6:31" s="41" customFormat="1" ht="12.75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</row>
    <row r="720" spans="6:31" s="41" customFormat="1" ht="12.75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</row>
    <row r="721" spans="6:31" s="41" customFormat="1" ht="12.75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</row>
    <row r="722" spans="6:31" s="41" customFormat="1" ht="12.75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</row>
    <row r="723" spans="6:31" s="41" customFormat="1" ht="12.75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</row>
    <row r="724" spans="6:31" s="41" customFormat="1" ht="12.75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</row>
    <row r="725" spans="6:31" s="41" customFormat="1" ht="12.75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</row>
    <row r="726" spans="6:31" s="41" customFormat="1" ht="12.75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</row>
    <row r="727" spans="6:31" s="41" customFormat="1" ht="12.75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</row>
    <row r="728" spans="6:31" s="41" customFormat="1" ht="12.75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</row>
    <row r="729" spans="6:31" s="41" customFormat="1" ht="12.75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</row>
    <row r="730" spans="6:31" s="41" customFormat="1" ht="12.75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</row>
    <row r="731" spans="6:31" s="41" customFormat="1" ht="12.75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</row>
    <row r="732" spans="6:31" s="41" customFormat="1" ht="12.75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</row>
    <row r="733" spans="6:31" s="41" customFormat="1" ht="12.75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</row>
    <row r="734" spans="6:31" s="41" customFormat="1" ht="12.75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</row>
    <row r="735" spans="6:31" s="41" customFormat="1" ht="12.75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</row>
    <row r="736" spans="6:31" s="41" customFormat="1" ht="12.75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</row>
    <row r="737" spans="6:31" s="41" customFormat="1" ht="12.75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</row>
    <row r="738" spans="6:31" s="41" customFormat="1" ht="12.75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</row>
    <row r="739" spans="6:31" s="41" customFormat="1" ht="12.75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</row>
    <row r="740" spans="6:31" s="41" customFormat="1" ht="12.75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</row>
    <row r="741" spans="6:31" s="41" customFormat="1" ht="12.75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</row>
    <row r="742" spans="6:31" s="41" customFormat="1" ht="12.75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</row>
    <row r="743" spans="6:31" s="41" customFormat="1" ht="12.75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</row>
    <row r="744" spans="6:31" s="41" customFormat="1" ht="12.75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</row>
    <row r="745" spans="6:31" s="41" customFormat="1" ht="12.75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</row>
    <row r="746" spans="6:31" s="41" customFormat="1" ht="12.75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</row>
    <row r="747" spans="6:31" s="41" customFormat="1" ht="12.75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</row>
    <row r="748" spans="6:31" s="41" customFormat="1" ht="12.75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</row>
    <row r="749" spans="6:31" s="41" customFormat="1" ht="12.75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</row>
    <row r="750" spans="6:31" s="41" customFormat="1" ht="12.75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</row>
    <row r="751" spans="6:31" s="41" customFormat="1" ht="12.75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</row>
    <row r="752" spans="6:31" s="41" customFormat="1" ht="12.75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</row>
    <row r="753" spans="6:31" s="41" customFormat="1" ht="12.75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</row>
    <row r="754" spans="6:31" s="41" customFormat="1" ht="12.75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</row>
    <row r="755" spans="6:31" s="41" customFormat="1" ht="12.75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</row>
    <row r="756" spans="6:31" s="41" customFormat="1" ht="12.75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</row>
    <row r="757" spans="6:31" s="41" customFormat="1" ht="12.75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</row>
    <row r="758" spans="6:31" s="41" customFormat="1" ht="12.75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</row>
    <row r="759" spans="6:31" s="41" customFormat="1" ht="12.75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</row>
    <row r="760" spans="6:31" s="41" customFormat="1" ht="12.75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</row>
    <row r="761" spans="6:31" s="41" customFormat="1" ht="12.75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</row>
    <row r="762" spans="6:31" s="41" customFormat="1" ht="12.75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</row>
    <row r="763" spans="6:31" s="41" customFormat="1" ht="12.75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</row>
    <row r="764" spans="6:31" s="41" customFormat="1" ht="12.75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</row>
    <row r="765" spans="6:31" s="41" customFormat="1" ht="12.75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</row>
    <row r="766" spans="6:31" s="41" customFormat="1" ht="12.75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</row>
    <row r="767" spans="6:31" s="41" customFormat="1" ht="12.75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</row>
    <row r="768" spans="6:31" s="41" customFormat="1" ht="12.75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</row>
    <row r="769" spans="6:31" s="41" customFormat="1" ht="12.75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</row>
    <row r="770" spans="6:31" s="41" customFormat="1" ht="12.75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</row>
    <row r="771" spans="6:31" s="41" customFormat="1" ht="12.75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</row>
    <row r="772" spans="6:31" s="41" customFormat="1" ht="12.75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</row>
    <row r="773" spans="6:31" s="41" customFormat="1" ht="12.75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</row>
    <row r="774" spans="6:31" s="41" customFormat="1" ht="12.75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</row>
    <row r="775" spans="6:31" s="41" customFormat="1" ht="12.75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</row>
    <row r="776" spans="6:31" s="41" customFormat="1" ht="12.75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</row>
    <row r="777" spans="6:31" s="41" customFormat="1" ht="12.75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</row>
    <row r="778" spans="6:31" s="41" customFormat="1" ht="12.75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</row>
    <row r="779" spans="6:31" s="41" customFormat="1" ht="12.75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</row>
    <row r="780" spans="6:31" s="41" customFormat="1" ht="12.75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</row>
    <row r="781" spans="6:31" s="41" customFormat="1" ht="12.75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</row>
    <row r="782" spans="6:31" s="41" customFormat="1" ht="12.75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</row>
    <row r="783" spans="6:31" s="41" customFormat="1" ht="12.75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</row>
    <row r="784" spans="6:31" s="41" customFormat="1" ht="12.75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</row>
    <row r="785" spans="6:31" s="41" customFormat="1" ht="12.75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</row>
    <row r="786" spans="6:31" s="41" customFormat="1" ht="12.75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</row>
    <row r="787" spans="6:31" s="41" customFormat="1" ht="12.75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</row>
    <row r="788" spans="6:31" s="41" customFormat="1" ht="12.75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</row>
    <row r="789" spans="6:31" s="41" customFormat="1" ht="12.75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</row>
    <row r="790" spans="6:31" s="41" customFormat="1" ht="12.75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</row>
    <row r="791" spans="6:31" s="41" customFormat="1" ht="12.75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</row>
    <row r="792" spans="6:31" s="41" customFormat="1" ht="12.75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</row>
    <row r="793" spans="6:31" s="41" customFormat="1" ht="12.75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</row>
    <row r="794" spans="6:31" s="41" customFormat="1" ht="12.75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</row>
    <row r="795" spans="6:31" s="41" customFormat="1" ht="12.75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</row>
    <row r="796" spans="6:31" s="41" customFormat="1" ht="12.75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</row>
    <row r="797" spans="6:31" s="41" customFormat="1" ht="12.75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</row>
    <row r="798" spans="6:31" s="41" customFormat="1" ht="12.75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</row>
    <row r="799" spans="6:31" s="41" customFormat="1" ht="12.75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</row>
    <row r="800" spans="6:31" s="41" customFormat="1" ht="12.75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</row>
    <row r="801" spans="6:31" s="41" customFormat="1" ht="12.75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</row>
    <row r="802" spans="6:31" s="41" customFormat="1" ht="12.75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</row>
    <row r="803" spans="6:31" s="41" customFormat="1" ht="12.75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</row>
    <row r="804" spans="6:31" s="41" customFormat="1" ht="12.75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</row>
    <row r="805" spans="6:31" s="41" customFormat="1" ht="12.75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</row>
    <row r="806" spans="6:31" s="41" customFormat="1" ht="12.75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</row>
    <row r="807" spans="6:31" s="41" customFormat="1" ht="12.75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</row>
    <row r="808" spans="6:31" s="41" customFormat="1" ht="12.75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</row>
    <row r="809" spans="6:31" s="41" customFormat="1" ht="12.75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</row>
    <row r="810" spans="6:31" s="41" customFormat="1" ht="12.75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</row>
    <row r="811" spans="6:31" s="41" customFormat="1" ht="12.75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</row>
    <row r="812" spans="6:31" s="41" customFormat="1" ht="12.75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</row>
    <row r="813" spans="6:31" s="41" customFormat="1" ht="12.75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</row>
    <row r="814" spans="6:31" s="41" customFormat="1" ht="12.75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</row>
    <row r="815" spans="6:31" s="41" customFormat="1" ht="12.75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</row>
    <row r="816" spans="6:31" s="41" customFormat="1" ht="12.75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</row>
    <row r="817" spans="6:31" s="41" customFormat="1" ht="12.75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</row>
    <row r="818" spans="6:31" s="41" customFormat="1" ht="12.75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</row>
    <row r="819" spans="6:31" s="41" customFormat="1" ht="12.75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</row>
    <row r="820" spans="6:31" s="41" customFormat="1" ht="12.75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</row>
    <row r="821" spans="6:31" s="41" customFormat="1" ht="12.75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</row>
    <row r="822" spans="6:31" s="41" customFormat="1" ht="12.75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</row>
    <row r="823" spans="6:31" s="41" customFormat="1" ht="12.75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</row>
    <row r="824" spans="6:31" s="41" customFormat="1" ht="12.75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</row>
    <row r="825" spans="6:31" s="41" customFormat="1" ht="12.75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</row>
    <row r="826" spans="6:31" s="41" customFormat="1" ht="12.75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</row>
    <row r="827" spans="6:31" s="41" customFormat="1" ht="12.75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</row>
    <row r="828" spans="6:31" s="41" customFormat="1" ht="12.75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</row>
    <row r="829" spans="6:31" s="41" customFormat="1" ht="12.75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</row>
    <row r="830" spans="6:31" s="41" customFormat="1" ht="12.75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</row>
    <row r="831" spans="6:31" s="41" customFormat="1" ht="12.75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</row>
    <row r="832" spans="6:31" s="41" customFormat="1" ht="12.75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</row>
    <row r="833" spans="6:31" s="41" customFormat="1" ht="12.75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</row>
    <row r="834" spans="6:31" s="41" customFormat="1" ht="12.75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</row>
    <row r="835" spans="6:31" s="41" customFormat="1" ht="12.75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</row>
    <row r="836" spans="6:31" s="41" customFormat="1" ht="12.75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</row>
    <row r="837" spans="6:31" s="41" customFormat="1" ht="12.75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</row>
    <row r="838" spans="6:31" s="41" customFormat="1" ht="12.75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</row>
    <row r="839" spans="6:31" s="41" customFormat="1" ht="12.75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</row>
    <row r="840" spans="6:31" s="41" customFormat="1" ht="12.75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</row>
    <row r="841" spans="6:31" s="41" customFormat="1" ht="12.75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</row>
    <row r="842" spans="6:31" s="41" customFormat="1" ht="12.75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</row>
    <row r="843" spans="6:31" s="41" customFormat="1" ht="12.75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</row>
    <row r="844" spans="6:31" s="41" customFormat="1" ht="12.75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</row>
    <row r="845" spans="6:31" s="41" customFormat="1" ht="12.75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</row>
    <row r="846" spans="6:31" s="41" customFormat="1" ht="12.75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</row>
    <row r="847" spans="6:31" s="41" customFormat="1" ht="12.75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</row>
    <row r="848" spans="6:31" s="41" customFormat="1" ht="12.75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</row>
    <row r="849" spans="6:31" s="41" customFormat="1" ht="12.75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</row>
    <row r="850" spans="6:31" s="41" customFormat="1" ht="12.75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</row>
    <row r="851" spans="6:31" s="41" customFormat="1" ht="12.75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</row>
    <row r="852" spans="6:31" s="41" customFormat="1" ht="12.75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</row>
    <row r="853" spans="6:31" s="41" customFormat="1" ht="12.75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</row>
    <row r="854" spans="6:31" s="41" customFormat="1" ht="12.75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</row>
    <row r="855" spans="6:31" s="41" customFormat="1" ht="12.75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</row>
    <row r="856" spans="6:31" s="41" customFormat="1" ht="12.75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</row>
    <row r="857" spans="6:31" s="41" customFormat="1" ht="12.75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</row>
    <row r="858" spans="6:31" s="41" customFormat="1" ht="12.75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</row>
    <row r="859" spans="6:31" s="41" customFormat="1" ht="12.75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</row>
    <row r="860" spans="6:31" s="41" customFormat="1" ht="12.75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</row>
    <row r="861" spans="6:31" s="41" customFormat="1" ht="12.75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</row>
    <row r="862" spans="6:31" s="41" customFormat="1" ht="12.75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</row>
    <row r="863" spans="6:31" s="41" customFormat="1" ht="12.75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</row>
    <row r="864" spans="6:31" s="41" customFormat="1" ht="12.75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</row>
    <row r="865" spans="6:31" s="41" customFormat="1" ht="12.75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</row>
    <row r="866" spans="6:31" s="41" customFormat="1" ht="12.75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</row>
    <row r="867" spans="6:31" s="41" customFormat="1" ht="12.75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</row>
    <row r="868" spans="6:31" s="41" customFormat="1" ht="12.75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</row>
    <row r="869" spans="6:31" s="41" customFormat="1" ht="12.75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</row>
    <row r="870" spans="6:31" s="41" customFormat="1" ht="12.75"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</row>
    <row r="871" spans="6:31" s="41" customFormat="1" ht="12.75"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</row>
    <row r="872" spans="6:31" s="41" customFormat="1" ht="12.75"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</row>
    <row r="873" spans="6:31" s="41" customFormat="1" ht="12.75"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</row>
    <row r="874" spans="6:31" s="41" customFormat="1" ht="12.75"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</row>
    <row r="875" spans="6:31" s="41" customFormat="1" ht="12.75"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</row>
    <row r="876" spans="6:31" s="41" customFormat="1" ht="12.75"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</row>
    <row r="877" spans="6:31" s="41" customFormat="1" ht="12.75"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</row>
    <row r="878" spans="6:31" s="41" customFormat="1" ht="12.75"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</row>
    <row r="879" spans="6:31" s="41" customFormat="1" ht="12.75"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</row>
    <row r="880" spans="6:31" s="41" customFormat="1" ht="12.75"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</row>
    <row r="881" spans="6:31" s="41" customFormat="1" ht="12.75"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</row>
    <row r="882" spans="6:31" s="41" customFormat="1" ht="12.75"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</row>
    <row r="883" spans="6:31" s="41" customFormat="1" ht="12.75"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</row>
    <row r="884" spans="6:31" s="41" customFormat="1" ht="12.75"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</row>
    <row r="885" spans="6:31" s="41" customFormat="1" ht="12.75"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</row>
    <row r="886" spans="6:31" s="41" customFormat="1" ht="12.75"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</row>
    <row r="887" spans="6:31" s="41" customFormat="1" ht="12.75"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</row>
    <row r="888" spans="6:31" s="41" customFormat="1" ht="12.75"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</row>
    <row r="889" spans="6:31" s="41" customFormat="1" ht="12.75"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</row>
    <row r="890" spans="6:31" s="41" customFormat="1" ht="12.75"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</row>
    <row r="891" spans="6:31" s="41" customFormat="1" ht="12.75"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</row>
    <row r="892" spans="6:31" s="41" customFormat="1" ht="12.75"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</row>
    <row r="893" spans="6:31" s="41" customFormat="1" ht="12.75"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</row>
    <row r="894" spans="6:31" s="41" customFormat="1" ht="12.75"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</row>
    <row r="895" spans="6:31" s="41" customFormat="1" ht="12.75"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</row>
    <row r="896" spans="6:31" s="41" customFormat="1" ht="12.75"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</row>
    <row r="897" spans="6:31" s="41" customFormat="1" ht="12.75"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</row>
    <row r="898" spans="6:31" s="41" customFormat="1" ht="12.75"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</row>
    <row r="899" spans="6:31" s="41" customFormat="1" ht="12.75"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</row>
    <row r="900" spans="6:31" s="41" customFormat="1" ht="12.75"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</row>
    <row r="901" spans="6:31" s="41" customFormat="1" ht="12.75"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</row>
    <row r="902" spans="6:31" s="41" customFormat="1" ht="12.75"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</row>
    <row r="903" spans="6:31" s="41" customFormat="1" ht="12.75"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</row>
    <row r="904" spans="6:31" s="41" customFormat="1" ht="12.75"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</row>
    <row r="905" spans="6:31" s="41" customFormat="1" ht="12.75"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</row>
    <row r="906" spans="6:31" s="41" customFormat="1" ht="12.75"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</row>
    <row r="907" spans="6:31" s="41" customFormat="1" ht="12.75"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</row>
    <row r="908" spans="6:31" s="41" customFormat="1" ht="12.75"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</row>
    <row r="909" spans="6:31" s="41" customFormat="1" ht="12.75"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</row>
    <row r="910" spans="6:31" s="41" customFormat="1" ht="12.75"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</row>
    <row r="911" spans="6:31" s="41" customFormat="1" ht="12.75"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</row>
    <row r="912" spans="6:31" s="41" customFormat="1" ht="12.75"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</row>
    <row r="913" spans="6:31" s="41" customFormat="1" ht="12.75"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</row>
    <row r="914" spans="6:31" s="41" customFormat="1" ht="12.75"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</row>
    <row r="915" spans="6:31" s="41" customFormat="1" ht="12.75"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</row>
    <row r="916" spans="6:31" s="41" customFormat="1" ht="12.75"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</row>
    <row r="917" spans="6:31" s="41" customFormat="1" ht="12.75"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</row>
    <row r="918" spans="6:31" s="41" customFormat="1" ht="12.75"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</row>
    <row r="919" spans="6:31" s="41" customFormat="1" ht="12.75"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</row>
    <row r="920" spans="6:31" s="41" customFormat="1" ht="12.75"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</row>
    <row r="921" spans="6:31" s="41" customFormat="1" ht="12.75"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</row>
    <row r="922" spans="6:31" s="41" customFormat="1" ht="12.75"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</row>
    <row r="923" spans="6:31" s="41" customFormat="1" ht="12.75"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</row>
    <row r="924" spans="6:31" s="41" customFormat="1" ht="12.75"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</row>
    <row r="925" spans="6:31" s="41" customFormat="1" ht="12.75"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</row>
    <row r="926" spans="6:31" s="41" customFormat="1" ht="12.75"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</row>
    <row r="927" spans="6:31" s="41" customFormat="1" ht="12.75"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</row>
    <row r="928" spans="6:31" s="41" customFormat="1" ht="12.75"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</row>
    <row r="929" spans="6:31" s="41" customFormat="1" ht="12.75"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</row>
    <row r="930" spans="6:31" s="41" customFormat="1" ht="12.75"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</row>
    <row r="931" spans="6:31" s="41" customFormat="1" ht="12.75"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</row>
    <row r="932" spans="6:31" s="41" customFormat="1" ht="12.75"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</row>
    <row r="933" spans="6:31" s="41" customFormat="1" ht="12.75"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</row>
    <row r="934" spans="6:31" s="41" customFormat="1" ht="12.75"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</row>
    <row r="935" spans="6:31" s="41" customFormat="1" ht="12.75"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</row>
    <row r="936" spans="6:31" s="41" customFormat="1" ht="12.75"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</row>
    <row r="937" spans="6:31" s="41" customFormat="1" ht="12.75"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</row>
    <row r="938" spans="6:31" s="41" customFormat="1" ht="12.75"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</row>
    <row r="939" spans="6:31" s="41" customFormat="1" ht="12.75"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</row>
    <row r="940" spans="6:31" s="41" customFormat="1" ht="12.75"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</row>
    <row r="941" spans="6:31" s="41" customFormat="1" ht="12.75"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</row>
    <row r="942" spans="6:31" s="41" customFormat="1" ht="12.75"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</row>
    <row r="943" spans="6:31" s="41" customFormat="1" ht="12.75"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</row>
    <row r="944" spans="6:31" s="41" customFormat="1" ht="12.75"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</row>
    <row r="945" spans="6:31" s="41" customFormat="1" ht="12.75"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</row>
    <row r="946" spans="6:31" s="41" customFormat="1" ht="12.75"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</row>
    <row r="947" spans="6:31" s="41" customFormat="1" ht="12.75"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</row>
    <row r="948" spans="6:31" s="41" customFormat="1" ht="12.75"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</row>
    <row r="949" spans="6:31" s="41" customFormat="1" ht="12.75"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</row>
    <row r="950" spans="6:31" s="41" customFormat="1" ht="12.75"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</row>
    <row r="951" spans="6:31" s="41" customFormat="1" ht="12.75"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</row>
    <row r="952" spans="6:31" s="41" customFormat="1" ht="12.75"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</row>
    <row r="953" spans="6:31" s="41" customFormat="1" ht="12.75"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</row>
    <row r="954" spans="6:31" s="41" customFormat="1" ht="12.75"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</row>
    <row r="955" spans="6:31" s="41" customFormat="1" ht="12.75"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</row>
    <row r="956" spans="6:31" s="41" customFormat="1" ht="12.75"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</row>
    <row r="957" spans="6:31" s="41" customFormat="1" ht="12.75"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</row>
    <row r="958" spans="6:31" s="41" customFormat="1" ht="12.75"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</row>
    <row r="959" spans="6:31" s="41" customFormat="1" ht="12.75"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</row>
    <row r="960" spans="6:31" s="41" customFormat="1" ht="12.75"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</row>
    <row r="961" spans="6:31" s="41" customFormat="1" ht="12.75"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</row>
    <row r="962" spans="6:31" s="41" customFormat="1" ht="12.75"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</row>
    <row r="963" spans="6:31" s="41" customFormat="1" ht="12.75"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</row>
    <row r="964" spans="6:31" s="41" customFormat="1" ht="12.75"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</row>
    <row r="965" spans="6:31" s="41" customFormat="1" ht="12.75"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</row>
    <row r="966" spans="6:31" s="41" customFormat="1" ht="12.75"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</row>
    <row r="967" spans="6:31" s="41" customFormat="1" ht="12.75"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</row>
    <row r="968" spans="6:31" s="41" customFormat="1" ht="12.75"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</row>
    <row r="969" spans="6:31" s="41" customFormat="1" ht="12.75"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</row>
    <row r="970" spans="6:31" s="41" customFormat="1" ht="12.75"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</row>
    <row r="971" spans="6:31" s="41" customFormat="1" ht="12.75"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</row>
    <row r="972" spans="6:31" s="41" customFormat="1" ht="12.75"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</row>
    <row r="973" spans="6:31" s="41" customFormat="1" ht="12.75"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</row>
    <row r="974" spans="6:31" s="41" customFormat="1" ht="12.75"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</row>
    <row r="975" spans="6:31" s="41" customFormat="1" ht="12.75"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</row>
    <row r="976" spans="6:31" s="41" customFormat="1" ht="12.75"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</row>
    <row r="977" spans="6:31" s="41" customFormat="1" ht="12.75"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</row>
    <row r="978" spans="6:31" s="41" customFormat="1" ht="12.75"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</row>
    <row r="979" spans="6:31" s="41" customFormat="1" ht="12.75"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</row>
    <row r="980" spans="6:31" s="41" customFormat="1" ht="12.75"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</row>
    <row r="981" spans="6:31" s="41" customFormat="1" ht="12.75"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</row>
    <row r="982" spans="6:31" s="41" customFormat="1" ht="12.75"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</row>
    <row r="983" spans="6:31" s="41" customFormat="1" ht="12.75"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</row>
    <row r="984" spans="6:31" s="41" customFormat="1" ht="12.75"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</row>
    <row r="985" spans="6:31" s="41" customFormat="1" ht="12.75"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</row>
    <row r="986" spans="6:31" s="41" customFormat="1" ht="12.75"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</row>
    <row r="987" spans="6:31" s="41" customFormat="1" ht="12.75"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</row>
    <row r="988" spans="6:31" s="41" customFormat="1" ht="12.75"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</row>
    <row r="989" spans="6:31" s="41" customFormat="1" ht="12.75"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</row>
    <row r="990" spans="6:31" s="41" customFormat="1" ht="12.75"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</row>
    <row r="991" spans="6:31" s="41" customFormat="1" ht="12.75"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</row>
    <row r="992" spans="6:31" s="41" customFormat="1" ht="12.75"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</row>
    <row r="993" spans="6:31" s="41" customFormat="1" ht="12.75"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</row>
    <row r="994" spans="6:31" s="41" customFormat="1" ht="12.75"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</row>
    <row r="995" spans="6:31" s="41" customFormat="1" ht="12.75"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</row>
    <row r="996" spans="6:31" s="41" customFormat="1" ht="12.75"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</row>
    <row r="997" spans="6:31" s="41" customFormat="1" ht="12.75"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</row>
    <row r="998" spans="6:31" s="41" customFormat="1" ht="12.75"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</row>
    <row r="999" spans="6:31" s="41" customFormat="1" ht="12.75"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</row>
    <row r="1000" spans="6:31" s="41" customFormat="1" ht="12.75"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</row>
    <row r="1001" spans="6:31" s="41" customFormat="1" ht="12.75"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</row>
    <row r="1002" spans="6:31" s="41" customFormat="1" ht="12.75"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</row>
    <row r="1003" spans="6:31" s="41" customFormat="1" ht="12.75"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</row>
    <row r="1004" spans="6:31" s="41" customFormat="1" ht="12.75"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</row>
    <row r="1005" spans="6:31" s="41" customFormat="1" ht="12.75"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</row>
    <row r="1006" spans="6:31" s="41" customFormat="1" ht="12.75"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</row>
    <row r="1007" spans="6:31" s="41" customFormat="1" ht="12.75"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</row>
    <row r="1008" spans="6:31" s="41" customFormat="1" ht="12.75"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</row>
    <row r="1009" spans="6:31" s="41" customFormat="1" ht="12.75"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</row>
    <row r="1010" spans="6:31" s="41" customFormat="1" ht="12.75"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</row>
    <row r="1011" spans="6:31" s="41" customFormat="1" ht="12.75"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</row>
    <row r="1012" spans="6:31" s="41" customFormat="1" ht="12.75"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</row>
    <row r="1013" spans="6:31" s="41" customFormat="1" ht="12.75"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</row>
    <row r="1014" spans="6:31" s="41" customFormat="1" ht="12.75"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</row>
    <row r="1015" spans="6:31" s="41" customFormat="1" ht="12.75"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</row>
    <row r="1016" spans="6:31" s="41" customFormat="1" ht="12.75"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</row>
    <row r="1017" spans="6:31" s="41" customFormat="1" ht="12.75"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</row>
    <row r="1018" spans="6:31" s="41" customFormat="1" ht="12.75"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</row>
    <row r="1019" spans="6:31" s="41" customFormat="1" ht="12.75"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</row>
    <row r="1020" spans="6:31" s="41" customFormat="1" ht="12.75"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</row>
    <row r="1021" spans="6:31" s="41" customFormat="1" ht="12.75"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</row>
    <row r="1022" spans="6:31" s="41" customFormat="1" ht="12.75"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</row>
    <row r="1023" spans="6:31" s="41" customFormat="1" ht="12.75"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</row>
    <row r="1024" spans="6:31" s="41" customFormat="1" ht="12.75"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</row>
    <row r="1025" spans="6:31" s="41" customFormat="1" ht="12.75"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</row>
    <row r="1026" spans="6:31" s="41" customFormat="1" ht="12.75"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</row>
    <row r="1027" spans="6:31" s="41" customFormat="1" ht="12.75"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</row>
    <row r="1028" spans="6:31" s="41" customFormat="1" ht="12.75"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</row>
    <row r="1029" spans="6:31" s="41" customFormat="1" ht="12.75"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</row>
    <row r="1030" spans="6:31" s="41" customFormat="1" ht="12.75"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</row>
    <row r="1031" spans="6:31" s="41" customFormat="1" ht="12.75"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</row>
    <row r="1032" spans="6:31" s="41" customFormat="1" ht="12.75"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</row>
    <row r="1033" spans="6:31" s="41" customFormat="1" ht="12.75"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</row>
    <row r="1034" spans="6:31" s="41" customFormat="1" ht="12.75"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</row>
    <row r="1035" spans="6:31" s="41" customFormat="1" ht="12.75"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</row>
    <row r="1036" spans="6:31" s="41" customFormat="1" ht="12.75"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</row>
    <row r="1037" spans="6:31" s="41" customFormat="1" ht="12.75"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</row>
    <row r="1038" spans="6:31" s="41" customFormat="1" ht="12.75"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</row>
    <row r="1039" spans="6:31" s="41" customFormat="1" ht="12.75"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</row>
    <row r="1040" spans="6:31" s="41" customFormat="1" ht="12.75"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</row>
    <row r="1041" spans="6:31" s="41" customFormat="1" ht="12.75"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</row>
    <row r="1042" spans="6:31" s="41" customFormat="1" ht="12.75"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</row>
    <row r="1043" spans="6:31" s="41" customFormat="1" ht="12.75"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</row>
    <row r="1044" spans="6:31" s="41" customFormat="1" ht="12.75"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</row>
    <row r="1045" spans="6:31" s="41" customFormat="1" ht="12.75"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</row>
    <row r="1046" spans="6:31" s="41" customFormat="1" ht="12.75"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</row>
    <row r="1047" spans="6:31" s="41" customFormat="1" ht="12.75"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</row>
    <row r="1048" spans="6:31" s="41" customFormat="1" ht="12.75"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</row>
    <row r="1049" spans="6:31" s="41" customFormat="1" ht="12.75"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</row>
    <row r="1050" spans="6:31" s="41" customFormat="1" ht="12.75"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</row>
    <row r="1051" spans="6:31" s="41" customFormat="1" ht="12.75"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</row>
    <row r="1052" spans="6:31" s="41" customFormat="1" ht="12.75"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</row>
    <row r="1053" spans="6:31" s="41" customFormat="1" ht="12.75"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</row>
    <row r="1054" spans="6:31" s="41" customFormat="1" ht="12.75"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</row>
    <row r="1055" spans="6:31" s="41" customFormat="1" ht="12.75"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</row>
    <row r="1056" spans="6:31" s="41" customFormat="1" ht="12.75"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</row>
    <row r="1057" spans="6:31" s="41" customFormat="1" ht="12.75"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</row>
    <row r="1058" spans="6:31" s="41" customFormat="1" ht="12.75"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</row>
    <row r="1059" spans="6:31" s="41" customFormat="1" ht="12.75"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</row>
    <row r="1060" spans="6:31" s="41" customFormat="1" ht="12.75"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</row>
    <row r="1061" spans="6:31" s="41" customFormat="1" ht="12.75"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</row>
    <row r="1062" spans="6:31" s="41" customFormat="1" ht="12.75"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</row>
    <row r="1063" spans="6:31" s="41" customFormat="1" ht="12.75"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</row>
    <row r="1064" spans="6:31" s="41" customFormat="1" ht="12.75"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</row>
    <row r="1065" spans="6:31" s="41" customFormat="1" ht="12.75"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</row>
    <row r="1066" spans="6:31" s="41" customFormat="1" ht="12.75"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</row>
    <row r="1067" spans="6:31" s="41" customFormat="1" ht="12.75"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</row>
    <row r="1068" spans="6:31" s="41" customFormat="1" ht="12.75"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</row>
    <row r="1069" spans="6:31" s="41" customFormat="1" ht="12.75"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</row>
    <row r="1070" spans="6:31" s="41" customFormat="1" ht="12.75"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</row>
    <row r="1071" spans="6:31" s="41" customFormat="1" ht="12.75"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</row>
    <row r="1072" spans="6:31" s="41" customFormat="1" ht="12.75"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</row>
    <row r="1073" spans="6:31" s="41" customFormat="1" ht="12.75"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</row>
    <row r="1074" spans="6:31" s="41" customFormat="1" ht="12.75"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</row>
    <row r="1075" spans="6:31" s="41" customFormat="1" ht="12.75"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</row>
    <row r="1076" spans="6:31" s="41" customFormat="1" ht="12.75"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</row>
    <row r="1077" spans="6:31" s="41" customFormat="1" ht="12.75"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</row>
    <row r="1078" spans="6:31" s="41" customFormat="1" ht="12.75"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</row>
    <row r="1079" spans="6:31" s="41" customFormat="1" ht="12.75"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</row>
    <row r="1080" spans="6:31" s="41" customFormat="1" ht="12.75"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</row>
    <row r="1081" spans="6:31" s="41" customFormat="1" ht="12.75"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</row>
    <row r="1082" spans="6:31" s="41" customFormat="1" ht="12.75"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</row>
    <row r="1083" spans="6:31" s="41" customFormat="1" ht="12.75"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</row>
    <row r="1084" spans="6:31" s="41" customFormat="1" ht="12.75"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</row>
    <row r="1085" spans="6:31" s="41" customFormat="1" ht="12.75"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</row>
    <row r="1086" spans="6:31" s="41" customFormat="1" ht="12.75"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</row>
    <row r="1087" spans="6:31" s="41" customFormat="1" ht="12.75"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</row>
    <row r="1088" spans="6:31" s="41" customFormat="1" ht="12.75"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</row>
    <row r="1089" spans="6:31" s="41" customFormat="1" ht="12.75"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</row>
    <row r="1090" spans="6:31" s="41" customFormat="1" ht="12.75"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</row>
    <row r="1091" spans="6:31" s="41" customFormat="1" ht="12.75"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</row>
    <row r="1092" spans="6:31" s="41" customFormat="1" ht="12.75"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</row>
    <row r="1093" spans="6:31" s="41" customFormat="1" ht="12.75"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</row>
    <row r="1094" spans="6:31" s="41" customFormat="1" ht="12.75"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</row>
    <row r="1095" spans="6:31" s="41" customFormat="1" ht="12.75"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</row>
    <row r="1096" spans="6:31" s="41" customFormat="1" ht="12.75"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</row>
    <row r="1097" spans="6:31" s="41" customFormat="1" ht="12.75"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</row>
    <row r="1098" spans="6:31" s="41" customFormat="1" ht="12.75"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</row>
    <row r="1099" spans="6:31" s="41" customFormat="1" ht="12.75"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</row>
    <row r="1100" spans="6:31" s="41" customFormat="1" ht="12.75"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</row>
    <row r="1101" spans="6:31" s="41" customFormat="1" ht="12.75"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</row>
    <row r="1102" spans="6:31" s="41" customFormat="1" ht="12.75"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</row>
    <row r="1103" spans="6:31" s="41" customFormat="1" ht="12.75"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</row>
    <row r="1104" spans="6:31" s="41" customFormat="1" ht="12.75"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</row>
    <row r="1105" spans="6:31" s="41" customFormat="1" ht="12.75"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</row>
    <row r="1106" spans="6:31" s="41" customFormat="1" ht="12.75"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</row>
    <row r="1107" spans="6:31" s="41" customFormat="1" ht="12.75"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</row>
    <row r="1108" spans="6:31" s="41" customFormat="1" ht="12.75"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</row>
    <row r="1109" spans="6:31" s="41" customFormat="1" ht="12.75"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</row>
    <row r="1110" spans="6:31" s="41" customFormat="1" ht="12.75"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</row>
    <row r="1111" spans="6:31" s="41" customFormat="1" ht="12.75"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</row>
    <row r="1112" spans="6:31" s="41" customFormat="1" ht="12.75"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</row>
    <row r="1113" spans="6:31" s="41" customFormat="1" ht="12.75"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</row>
    <row r="1114" spans="6:31" s="41" customFormat="1" ht="12.75"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</row>
    <row r="1115" spans="6:31" s="41" customFormat="1" ht="12.75"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</row>
    <row r="1116" spans="6:31" s="41" customFormat="1" ht="12.75"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</row>
    <row r="1117" spans="6:31" s="41" customFormat="1" ht="12.75"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</row>
    <row r="1118" spans="6:31" s="41" customFormat="1" ht="12.75"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</row>
    <row r="1119" spans="6:31" s="41" customFormat="1" ht="12.75"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</row>
    <row r="1120" spans="6:31" s="41" customFormat="1" ht="12.75"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</row>
    <row r="1121" spans="6:31" s="41" customFormat="1" ht="12.75"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</row>
    <row r="1122" spans="6:31" s="41" customFormat="1" ht="12.75"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</row>
    <row r="1123" spans="6:31" s="41" customFormat="1" ht="12.75"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</row>
    <row r="1124" spans="6:31" s="41" customFormat="1" ht="12.75"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</row>
    <row r="1125" spans="6:31" s="41" customFormat="1" ht="12.75"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</row>
    <row r="1126" spans="6:31" s="41" customFormat="1" ht="12.75"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</row>
    <row r="1127" spans="6:31" s="41" customFormat="1" ht="12.75"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</row>
    <row r="1128" spans="6:31" s="41" customFormat="1" ht="12.75"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</row>
    <row r="1129" spans="6:31" s="41" customFormat="1" ht="12.75"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</row>
    <row r="1130" spans="6:31" s="41" customFormat="1" ht="12.75"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</row>
    <row r="1131" spans="6:31" s="41" customFormat="1" ht="12.75"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</row>
    <row r="1132" spans="6:31" s="41" customFormat="1" ht="12.75"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</row>
    <row r="1133" spans="6:31" s="41" customFormat="1" ht="12.75"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</row>
    <row r="1134" spans="6:31" s="41" customFormat="1" ht="12.75"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</row>
    <row r="1135" spans="6:31" s="41" customFormat="1" ht="12.75"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</row>
    <row r="1136" spans="6:31" s="41" customFormat="1" ht="12.75"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</row>
    <row r="1137" spans="6:31" s="41" customFormat="1" ht="12.75"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</row>
    <row r="1138" spans="6:31" s="41" customFormat="1" ht="12.75"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</row>
    <row r="1139" spans="6:31" s="41" customFormat="1" ht="12.75"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</row>
    <row r="1140" spans="6:31" s="41" customFormat="1" ht="12.75"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</row>
    <row r="1141" spans="6:31" s="41" customFormat="1" ht="12.75"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</row>
    <row r="1142" spans="6:31" s="41" customFormat="1" ht="12.75"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</row>
    <row r="1143" spans="6:31" s="41" customFormat="1" ht="12.75"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</row>
    <row r="1144" spans="6:31" s="41" customFormat="1" ht="12.75"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</row>
    <row r="1145" spans="6:31" s="41" customFormat="1" ht="12.75"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</row>
    <row r="1146" spans="6:31" s="41" customFormat="1" ht="12.75"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</row>
    <row r="1147" spans="6:31" s="41" customFormat="1" ht="12.75"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</row>
    <row r="1148" spans="6:31" s="41" customFormat="1" ht="12.75"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</row>
    <row r="1149" spans="6:31" s="41" customFormat="1" ht="12.75"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</row>
    <row r="1150" spans="6:31" s="41" customFormat="1" ht="12.75"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</row>
    <row r="1151" spans="6:31" s="41" customFormat="1" ht="12.75"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</row>
    <row r="1152" spans="6:31" s="41" customFormat="1" ht="12.75"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</row>
    <row r="1153" spans="6:31" s="41" customFormat="1" ht="12.75"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</row>
  </sheetData>
  <sheetProtection/>
  <mergeCells count="79">
    <mergeCell ref="A71:B71"/>
    <mergeCell ref="A74:E74"/>
    <mergeCell ref="A137:B137"/>
    <mergeCell ref="A141:B141"/>
    <mergeCell ref="A89:B89"/>
    <mergeCell ref="A82:E82"/>
    <mergeCell ref="A87:B87"/>
    <mergeCell ref="A131:B131"/>
    <mergeCell ref="A135:B135"/>
    <mergeCell ref="A111:E111"/>
    <mergeCell ref="A30:B30"/>
    <mergeCell ref="A54:B54"/>
    <mergeCell ref="A77:E77"/>
    <mergeCell ref="A55:E55"/>
    <mergeCell ref="A31:E31"/>
    <mergeCell ref="A38:B38"/>
    <mergeCell ref="A39:B39"/>
    <mergeCell ref="A43:E43"/>
    <mergeCell ref="A60:E60"/>
    <mergeCell ref="A65:E65"/>
    <mergeCell ref="A16:B16"/>
    <mergeCell ref="A17:E17"/>
    <mergeCell ref="A23:B23"/>
    <mergeCell ref="A24:E24"/>
    <mergeCell ref="A157:B157"/>
    <mergeCell ref="A159:B159"/>
    <mergeCell ref="A122:B122"/>
    <mergeCell ref="A123:B123"/>
    <mergeCell ref="A127:E127"/>
    <mergeCell ref="A150:B150"/>
    <mergeCell ref="A144:B144"/>
    <mergeCell ref="A149:B149"/>
    <mergeCell ref="A128:B128"/>
    <mergeCell ref="A133:B133"/>
    <mergeCell ref="A224:B224"/>
    <mergeCell ref="A218:B218"/>
    <mergeCell ref="A219:B219"/>
    <mergeCell ref="A220:B220"/>
    <mergeCell ref="A221:B221"/>
    <mergeCell ref="A222:B222"/>
    <mergeCell ref="A1:E1"/>
    <mergeCell ref="A88:B88"/>
    <mergeCell ref="A90:B90"/>
    <mergeCell ref="A125:B125"/>
    <mergeCell ref="A92:E92"/>
    <mergeCell ref="A49:B49"/>
    <mergeCell ref="A50:E50"/>
    <mergeCell ref="A5:E5"/>
    <mergeCell ref="A9:B9"/>
    <mergeCell ref="A10:E10"/>
    <mergeCell ref="A175:B175"/>
    <mergeCell ref="A176:B176"/>
    <mergeCell ref="A93:E93"/>
    <mergeCell ref="A101:B101"/>
    <mergeCell ref="A117:E117"/>
    <mergeCell ref="A162:E162"/>
    <mergeCell ref="A152:E152"/>
    <mergeCell ref="A142:B142"/>
    <mergeCell ref="A164:E164"/>
    <mergeCell ref="A166:B166"/>
    <mergeCell ref="A187:E187"/>
    <mergeCell ref="A185:B185"/>
    <mergeCell ref="A195:B195"/>
    <mergeCell ref="A201:B201"/>
    <mergeCell ref="A188:B188"/>
    <mergeCell ref="A208:B208"/>
    <mergeCell ref="A194:B194"/>
    <mergeCell ref="A206:B206"/>
    <mergeCell ref="A202:B202"/>
    <mergeCell ref="A114:B114"/>
    <mergeCell ref="A209:E209"/>
    <mergeCell ref="A217:B217"/>
    <mergeCell ref="A215:B215"/>
    <mergeCell ref="A211:E211"/>
    <mergeCell ref="A212:B212"/>
    <mergeCell ref="A213:B213"/>
    <mergeCell ref="A214:B214"/>
    <mergeCell ref="A216:B216"/>
    <mergeCell ref="A177:B177"/>
  </mergeCells>
  <printOptions horizontalCentered="1" verticalCentered="1"/>
  <pageMargins left="0.35433070866141736" right="0.31496062992125984" top="0.23" bottom="0.2755905511811024" header="0.15748031496062992" footer="0.2755905511811024"/>
  <pageSetup fitToHeight="0" fitToWidth="1" horizontalDpi="600" verticalDpi="600" orientation="landscape" paperSize="9" r:id="rId1"/>
  <rowBreaks count="5" manualBreakCount="5">
    <brk id="39" max="255" man="1"/>
    <brk id="81" max="4" man="1"/>
    <brk id="125" max="255" man="1"/>
    <brk id="159" max="255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</dc:creator>
  <cp:keywords/>
  <dc:description/>
  <cp:lastModifiedBy>Zuzana Hlavičková</cp:lastModifiedBy>
  <cp:lastPrinted>2013-05-16T11:43:59Z</cp:lastPrinted>
  <dcterms:created xsi:type="dcterms:W3CDTF">2010-03-05T09:38:51Z</dcterms:created>
  <dcterms:modified xsi:type="dcterms:W3CDTF">2013-05-17T14:04:11Z</dcterms:modified>
  <cp:category/>
  <cp:version/>
  <cp:contentType/>
  <cp:contentStatus/>
</cp:coreProperties>
</file>