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40" windowHeight="8835"/>
  </bookViews>
  <sheets>
    <sheet name="List1" sheetId="1" r:id="rId1"/>
    <sheet name="List2" sheetId="2" r:id="rId2"/>
    <sheet name="List3" sheetId="3" r:id="rId3"/>
  </sheets>
  <definedNames>
    <definedName name="_GoBack" localSheetId="0">List1!$B$13</definedName>
  </definedNames>
  <calcPr calcId="114210"/>
</workbook>
</file>

<file path=xl/calcChain.xml><?xml version="1.0" encoding="utf-8"?>
<calcChain xmlns="http://schemas.openxmlformats.org/spreadsheetml/2006/main">
  <c r="F52" i="1"/>
  <c r="E52"/>
  <c r="D52"/>
  <c r="F51"/>
  <c r="F50"/>
  <c r="D51"/>
  <c r="D50"/>
  <c r="E50"/>
  <c r="F47"/>
  <c r="F48"/>
  <c r="F49"/>
  <c r="F46"/>
  <c r="E46"/>
  <c r="D47"/>
  <c r="D48"/>
  <c r="D49"/>
  <c r="D46"/>
  <c r="D21"/>
  <c r="D18"/>
  <c r="E3"/>
  <c r="E11"/>
  <c r="E13"/>
  <c r="E18"/>
  <c r="E24"/>
  <c r="E31"/>
  <c r="E35"/>
  <c r="E36"/>
  <c r="E37"/>
  <c r="E38"/>
  <c r="E39"/>
  <c r="E40"/>
  <c r="E34"/>
  <c r="E41"/>
  <c r="F40"/>
  <c r="F39"/>
  <c r="F38"/>
  <c r="F37"/>
  <c r="F36"/>
  <c r="F35"/>
  <c r="D34"/>
  <c r="D33"/>
  <c r="D31"/>
  <c r="D29"/>
  <c r="D30"/>
  <c r="D24"/>
  <c r="D13"/>
  <c r="D12"/>
  <c r="D11"/>
  <c r="F4"/>
  <c r="F5"/>
  <c r="F6"/>
  <c r="F7"/>
  <c r="F8"/>
  <c r="F9"/>
  <c r="F10"/>
  <c r="F3"/>
  <c r="F12"/>
  <c r="F11"/>
  <c r="F14"/>
  <c r="F15"/>
  <c r="F16"/>
  <c r="F17"/>
  <c r="F13"/>
  <c r="F19"/>
  <c r="F20"/>
  <c r="F34"/>
  <c r="F32"/>
  <c r="F33"/>
  <c r="F31"/>
  <c r="F25"/>
  <c r="F26"/>
  <c r="F27"/>
  <c r="F28"/>
  <c r="F29"/>
  <c r="F30"/>
  <c r="F24"/>
  <c r="F22"/>
  <c r="D10"/>
  <c r="D9"/>
  <c r="D41"/>
  <c r="F21"/>
  <c r="F18"/>
  <c r="F41"/>
</calcChain>
</file>

<file path=xl/sharedStrings.xml><?xml version="1.0" encoding="utf-8"?>
<sst xmlns="http://schemas.openxmlformats.org/spreadsheetml/2006/main" count="95" uniqueCount="70">
  <si>
    <t>Implementation period</t>
  </si>
  <si>
    <t>Restoration of waste water treatment system in Vulcăneşti</t>
  </si>
  <si>
    <t>2010 - 2013</t>
  </si>
  <si>
    <t>17 451</t>
  </si>
  <si>
    <t>Restoration of waste water treatment system in Nisporeni</t>
  </si>
  <si>
    <t>2010 – 2013</t>
  </si>
  <si>
    <t>Restoration of Waste Water Treatment System in Cimişlia</t>
  </si>
  <si>
    <t>2011 - 2013</t>
  </si>
  <si>
    <t>Flood warning and monitoring system on the Prut River</t>
  </si>
  <si>
    <t>2010-2013</t>
  </si>
  <si>
    <t>Support to development of Home Care services in Moldova</t>
  </si>
  <si>
    <t>Support to development of Home Care services in Moldova II – Balti, Taul</t>
  </si>
  <si>
    <t>2013-2015</t>
  </si>
  <si>
    <t>National approach for identification and support of children left behind as a consequence of migration</t>
  </si>
  <si>
    <t xml:space="preserve">Secondary prevention and early diagnostic of complications from diabetes  </t>
  </si>
  <si>
    <t>Expanding the successful model of inclusive early childhood education in Moldova</t>
  </si>
  <si>
    <t>Support to Increasing Quality of Main Activities of the State Agrarian University of Moldova in Chisinau (SAUM) through cooperation with Czech Universities</t>
  </si>
  <si>
    <t>2011 – 2013</t>
  </si>
  <si>
    <t>Development of Moldovan small farmers' business skill by enhancing knowledge transfer</t>
  </si>
  <si>
    <t>2012 - 2013</t>
  </si>
  <si>
    <t>Development of ecological agriculture in Moldova</t>
  </si>
  <si>
    <t>Support of organic agriculture in Moldova</t>
  </si>
  <si>
    <t>Increasing Competitive Strength and Efficiency of Moldovan Small and Medium-Scale Farmers through their Orientation to High Value Crops Growing at Selected Target Groups in Districts of Cahul, Anenii noi, Ungheni</t>
  </si>
  <si>
    <t>Fighting power and professional competence improvement of the Moldovan fire-fighters</t>
  </si>
  <si>
    <t>2012 - 2014</t>
  </si>
  <si>
    <t>Small grants</t>
  </si>
  <si>
    <t>Providing with beds for newly-born</t>
  </si>
  <si>
    <t>Supplying socially vulnerably patients with hearing and blood pressure devices</t>
  </si>
  <si>
    <t>The essential improvement of the living conditions of the invalid persons by purchasing objects of personal hygiene</t>
  </si>
  <si>
    <t>Purchase and installation of playgrounds in Kalinonka kindergarten located in Pervomaisk smt. Region of Slobodzia.</t>
  </si>
  <si>
    <t>Improvement of sanitary and hygienic conditions</t>
  </si>
  <si>
    <t>Water and Sanitation</t>
  </si>
  <si>
    <t xml:space="preserve">Environment </t>
  </si>
  <si>
    <t>Social Infrastructure and Services</t>
  </si>
  <si>
    <t>Education</t>
  </si>
  <si>
    <t>Agriculture</t>
  </si>
  <si>
    <t>Government and civil society</t>
  </si>
  <si>
    <t>Capacity building for regional actors regarding the effective management of regional projects</t>
  </si>
  <si>
    <t xml:space="preserve">Elaboration and implementation of the Vine and Wine Register in the Republic of Moldova </t>
  </si>
  <si>
    <t>2013 - 2015</t>
  </si>
  <si>
    <t>Increasing Efficiency and Enhancing Transparency of Processes within the National Employment Agency of oldova- Implementation of Electronic Data Record Management System</t>
  </si>
  <si>
    <t>2011 - 2015</t>
  </si>
  <si>
    <t>Remediation of Environmental Burdens Caused by Pesticides in Moldova I + II</t>
  </si>
  <si>
    <t>Decontamination of sites polluted by oil products in Lunga and Marculesti I +II</t>
  </si>
  <si>
    <t>2010 - 2015</t>
  </si>
  <si>
    <t>running</t>
  </si>
  <si>
    <t>Technical and Institutional Support Regarding the Treatment of  Solid Waste in the South Moldova</t>
  </si>
  <si>
    <t>Quantity and Quality Analysis of Resources of the Drinking Water in the South Moldova</t>
  </si>
  <si>
    <t>plan</t>
  </si>
  <si>
    <t>2013 - 2014</t>
  </si>
  <si>
    <t>Support of School in Holuboaia</t>
  </si>
  <si>
    <t>Secondary Professional Education in the area of Agromechanization</t>
  </si>
  <si>
    <t>2014 - 2016</t>
  </si>
  <si>
    <t>Secondary Processing of the Fruits/Vegetables</t>
  </si>
  <si>
    <t>Technical assistance and capacity building of the newly established Demographic Center and cesnus support</t>
  </si>
  <si>
    <t>Total 2013  EUR</t>
  </si>
  <si>
    <t>TOTALS</t>
  </si>
  <si>
    <t>List of bilateral running and planned projects of the Czech ODA in Moldova by September 2013</t>
  </si>
  <si>
    <t>Total CZK spent and allocated</t>
  </si>
  <si>
    <t>Total EUR spent and allocated</t>
  </si>
  <si>
    <t>to be specified</t>
  </si>
  <si>
    <t>TRANS</t>
  </si>
  <si>
    <t>Eastern Partenrship</t>
  </si>
  <si>
    <t>List of running transition project realized in 2013 - TRANS program and Eastern Partenrship</t>
  </si>
  <si>
    <t>Sector/Project title</t>
  </si>
  <si>
    <t>Support of New Media - Mean for Changes in Society</t>
  </si>
  <si>
    <t>Support od Civil Participation in Rural Areas in Cahul</t>
  </si>
  <si>
    <t xml:space="preserve">Support of Civil Society VII - Support of Small NGOs in Transnistria </t>
  </si>
  <si>
    <r>
      <t>School of Peacebuilding Education – strengthening cooperation between youth from both banks of Nistru River</t>
    </r>
    <r>
      <rPr>
        <i/>
        <sz val="10"/>
        <rFont val="Times New Roman"/>
        <family val="1"/>
        <charset val="238"/>
      </rPr>
      <t>”</t>
    </r>
  </si>
  <si>
    <t>Czech Embassy in Chisinau, 23.9.2013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</si>
</sst>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Arial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 textRotation="180"/>
    </xf>
    <xf numFmtId="3" fontId="1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1" fillId="0" borderId="2" xfId="0" applyFont="1" applyBorder="1" applyAlignment="1">
      <alignment vertical="center" textRotation="180"/>
    </xf>
    <xf numFmtId="0" fontId="1" fillId="0" borderId="4" xfId="0" applyFont="1" applyBorder="1" applyAlignment="1">
      <alignment vertical="center" textRotation="180"/>
    </xf>
    <xf numFmtId="0" fontId="1" fillId="0" borderId="3" xfId="0" applyFont="1" applyBorder="1" applyAlignment="1">
      <alignment vertical="center" textRotation="180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textRotation="180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31" workbookViewId="0">
      <selection activeCell="D55" sqref="D55"/>
    </sheetView>
  </sheetViews>
  <sheetFormatPr defaultRowHeight="12.75"/>
  <cols>
    <col min="1" max="1" width="3.28515625" bestFit="1" customWidth="1"/>
    <col min="2" max="2" width="75" customWidth="1"/>
    <col min="3" max="3" width="13" customWidth="1"/>
    <col min="4" max="4" width="11.5703125" bestFit="1" customWidth="1"/>
    <col min="5" max="5" width="14" customWidth="1"/>
    <col min="6" max="6" width="13.5703125" bestFit="1" customWidth="1"/>
  </cols>
  <sheetData>
    <row r="1" spans="1:6">
      <c r="A1" s="15">
        <v>1</v>
      </c>
      <c r="B1" s="37" t="s">
        <v>57</v>
      </c>
      <c r="C1" s="37"/>
      <c r="D1" s="37"/>
      <c r="E1" s="15"/>
      <c r="F1" s="15"/>
    </row>
    <row r="2" spans="1:6" ht="25.5" customHeight="1">
      <c r="A2" s="15"/>
      <c r="B2" s="1" t="s">
        <v>64</v>
      </c>
      <c r="C2" s="6" t="s">
        <v>0</v>
      </c>
      <c r="D2" s="2" t="s">
        <v>55</v>
      </c>
      <c r="E2" s="19" t="s">
        <v>58</v>
      </c>
      <c r="F2" s="19" t="s">
        <v>59</v>
      </c>
    </row>
    <row r="3" spans="1:6">
      <c r="A3" s="16"/>
      <c r="B3" s="3" t="s">
        <v>31</v>
      </c>
      <c r="C3" s="7"/>
      <c r="D3" s="22">
        <v>802300</v>
      </c>
      <c r="E3" s="22">
        <f>E4+E5+E6+E7+E8+E9+E10</f>
        <v>178471582</v>
      </c>
      <c r="F3" s="22">
        <f>F4+F5+F6+F7+F8+F9+F10</f>
        <v>7138863.2800000003</v>
      </c>
    </row>
    <row r="4" spans="1:6">
      <c r="A4" s="38" t="s">
        <v>45</v>
      </c>
      <c r="B4" s="4" t="s">
        <v>1</v>
      </c>
      <c r="C4" s="8" t="s">
        <v>2</v>
      </c>
      <c r="D4" s="11" t="s">
        <v>3</v>
      </c>
      <c r="E4" s="20">
        <v>20380582</v>
      </c>
      <c r="F4" s="20">
        <f t="shared" ref="F4:F10" si="0">E4/25</f>
        <v>815223.28</v>
      </c>
    </row>
    <row r="5" spans="1:6">
      <c r="A5" s="38"/>
      <c r="B5" s="4" t="s">
        <v>4</v>
      </c>
      <c r="C5" s="8" t="s">
        <v>5</v>
      </c>
      <c r="D5" s="11">
        <v>38824</v>
      </c>
      <c r="E5" s="20">
        <v>24998000</v>
      </c>
      <c r="F5" s="20">
        <f t="shared" si="0"/>
        <v>999920</v>
      </c>
    </row>
    <row r="6" spans="1:6">
      <c r="A6" s="38"/>
      <c r="B6" s="4" t="s">
        <v>6</v>
      </c>
      <c r="C6" s="8" t="s">
        <v>7</v>
      </c>
      <c r="D6" s="11">
        <v>282196</v>
      </c>
      <c r="E6" s="20">
        <v>18793000</v>
      </c>
      <c r="F6" s="20">
        <f t="shared" si="0"/>
        <v>751720</v>
      </c>
    </row>
    <row r="7" spans="1:6">
      <c r="A7" s="38"/>
      <c r="B7" s="4" t="s">
        <v>42</v>
      </c>
      <c r="C7" s="8" t="s">
        <v>41</v>
      </c>
      <c r="D7" s="11">
        <v>8627</v>
      </c>
      <c r="E7" s="20">
        <v>38360000</v>
      </c>
      <c r="F7" s="20">
        <f t="shared" si="0"/>
        <v>1534400</v>
      </c>
    </row>
    <row r="8" spans="1:6">
      <c r="A8" s="38"/>
      <c r="B8" s="4" t="s">
        <v>43</v>
      </c>
      <c r="C8" s="8" t="s">
        <v>44</v>
      </c>
      <c r="D8" s="12">
        <v>232653</v>
      </c>
      <c r="E8" s="20">
        <v>36940000</v>
      </c>
      <c r="F8" s="20">
        <f t="shared" si="0"/>
        <v>1477600</v>
      </c>
    </row>
    <row r="9" spans="1:6" ht="25.5">
      <c r="A9" s="38" t="s">
        <v>48</v>
      </c>
      <c r="B9" s="4" t="s">
        <v>46</v>
      </c>
      <c r="C9" s="8" t="s">
        <v>39</v>
      </c>
      <c r="D9" s="12">
        <f>2000000/25</f>
        <v>80000</v>
      </c>
      <c r="E9" s="20">
        <v>18000000</v>
      </c>
      <c r="F9" s="20">
        <f t="shared" si="0"/>
        <v>720000</v>
      </c>
    </row>
    <row r="10" spans="1:6">
      <c r="A10" s="38"/>
      <c r="B10" s="4" t="s">
        <v>47</v>
      </c>
      <c r="C10" s="8" t="s">
        <v>39</v>
      </c>
      <c r="D10" s="12">
        <f>4000000/25</f>
        <v>160000</v>
      </c>
      <c r="E10" s="20">
        <v>21000000</v>
      </c>
      <c r="F10" s="20">
        <f t="shared" si="0"/>
        <v>840000</v>
      </c>
    </row>
    <row r="11" spans="1:6">
      <c r="A11" s="17"/>
      <c r="B11" s="5" t="s">
        <v>32</v>
      </c>
      <c r="C11" s="7"/>
      <c r="D11" s="24">
        <f>D12</f>
        <v>15512.08</v>
      </c>
      <c r="E11" s="23">
        <f>E12</f>
        <v>21099693</v>
      </c>
      <c r="F11" s="23">
        <f>F12</f>
        <v>843987.72</v>
      </c>
    </row>
    <row r="12" spans="1:6">
      <c r="A12" s="18"/>
      <c r="B12" s="4" t="s">
        <v>8</v>
      </c>
      <c r="C12" s="8" t="s">
        <v>9</v>
      </c>
      <c r="D12" s="12">
        <f>387802/25</f>
        <v>15512.08</v>
      </c>
      <c r="E12" s="20">
        <v>21099693</v>
      </c>
      <c r="F12" s="20">
        <f>E12/25</f>
        <v>843987.72</v>
      </c>
    </row>
    <row r="13" spans="1:6">
      <c r="A13" s="17"/>
      <c r="B13" s="3" t="s">
        <v>33</v>
      </c>
      <c r="C13" s="7"/>
      <c r="D13" s="23">
        <f>D14+D15+D16+D17</f>
        <v>600000</v>
      </c>
      <c r="E13" s="23">
        <f>E14+E15+E16+E17</f>
        <v>39814250</v>
      </c>
      <c r="F13" s="23">
        <f>F14+F15+F16+F17</f>
        <v>1592570</v>
      </c>
    </row>
    <row r="14" spans="1:6">
      <c r="A14" s="34" t="s">
        <v>45</v>
      </c>
      <c r="B14" s="4" t="s">
        <v>10</v>
      </c>
      <c r="C14" s="8" t="s">
        <v>7</v>
      </c>
      <c r="D14" s="11">
        <v>220000</v>
      </c>
      <c r="E14" s="20">
        <v>12491250</v>
      </c>
      <c r="F14" s="20">
        <f>E14/25</f>
        <v>499650</v>
      </c>
    </row>
    <row r="15" spans="1:6">
      <c r="A15" s="35"/>
      <c r="B15" s="4" t="s">
        <v>11</v>
      </c>
      <c r="C15" s="8" t="s">
        <v>39</v>
      </c>
      <c r="D15" s="12">
        <v>200000</v>
      </c>
      <c r="E15" s="20">
        <v>10000000</v>
      </c>
      <c r="F15" s="20">
        <f>E15/25</f>
        <v>400000</v>
      </c>
    </row>
    <row r="16" spans="1:6" ht="25.5">
      <c r="A16" s="35"/>
      <c r="B16" s="4" t="s">
        <v>13</v>
      </c>
      <c r="C16" s="8" t="s">
        <v>5</v>
      </c>
      <c r="D16" s="11">
        <v>80000</v>
      </c>
      <c r="E16" s="20">
        <v>12323000</v>
      </c>
      <c r="F16" s="20">
        <f>E16/25</f>
        <v>492920</v>
      </c>
    </row>
    <row r="17" spans="1:6">
      <c r="A17" s="36"/>
      <c r="B17" s="4" t="s">
        <v>14</v>
      </c>
      <c r="C17" s="8" t="s">
        <v>49</v>
      </c>
      <c r="D17" s="12">
        <v>100000</v>
      </c>
      <c r="E17" s="20">
        <v>5000000</v>
      </c>
      <c r="F17" s="20">
        <f>E17/25</f>
        <v>200000</v>
      </c>
    </row>
    <row r="18" spans="1:6">
      <c r="A18" s="17"/>
      <c r="B18" s="5" t="s">
        <v>34</v>
      </c>
      <c r="C18" s="7"/>
      <c r="D18" s="23">
        <f>D19+D20+D21+D22</f>
        <v>333549</v>
      </c>
      <c r="E18" s="23">
        <f>E19+E20+E21+E22+E23</f>
        <v>31776633</v>
      </c>
      <c r="F18" s="23">
        <f>F19+F20+F21+F22+F23</f>
        <v>1271065.3199999998</v>
      </c>
    </row>
    <row r="19" spans="1:6">
      <c r="A19" s="34" t="s">
        <v>45</v>
      </c>
      <c r="B19" s="4" t="s">
        <v>15</v>
      </c>
      <c r="C19" s="8" t="s">
        <v>2</v>
      </c>
      <c r="D19" s="12">
        <v>273549</v>
      </c>
      <c r="E19" s="20">
        <v>18576158</v>
      </c>
      <c r="F19" s="20">
        <f>E19/25</f>
        <v>743046.32</v>
      </c>
    </row>
    <row r="20" spans="1:6" ht="25.5">
      <c r="A20" s="35"/>
      <c r="B20" s="4" t="s">
        <v>16</v>
      </c>
      <c r="C20" s="8" t="s">
        <v>17</v>
      </c>
      <c r="D20" s="12">
        <v>40000</v>
      </c>
      <c r="E20" s="20">
        <v>1200475</v>
      </c>
      <c r="F20" s="20">
        <f>E20/25</f>
        <v>48019</v>
      </c>
    </row>
    <row r="21" spans="1:6">
      <c r="A21" s="36"/>
      <c r="B21" s="13" t="s">
        <v>50</v>
      </c>
      <c r="C21" s="8">
        <v>2013</v>
      </c>
      <c r="D21" s="20">
        <f>E21/25</f>
        <v>20000</v>
      </c>
      <c r="E21" s="20">
        <v>500000</v>
      </c>
      <c r="F21" s="20">
        <f>E21/25</f>
        <v>20000</v>
      </c>
    </row>
    <row r="22" spans="1:6">
      <c r="A22" s="34" t="s">
        <v>48</v>
      </c>
      <c r="B22" s="13" t="s">
        <v>51</v>
      </c>
      <c r="C22" s="8" t="s">
        <v>52</v>
      </c>
      <c r="D22" s="20">
        <v>0</v>
      </c>
      <c r="E22" s="20">
        <v>11500000</v>
      </c>
      <c r="F22" s="20">
        <f>E22/25</f>
        <v>460000</v>
      </c>
    </row>
    <row r="23" spans="1:6" ht="25.5">
      <c r="A23" s="36"/>
      <c r="B23" s="4" t="s">
        <v>54</v>
      </c>
      <c r="C23" s="14" t="s">
        <v>12</v>
      </c>
      <c r="D23" s="26" t="s">
        <v>60</v>
      </c>
      <c r="E23" s="25"/>
      <c r="F23" s="20"/>
    </row>
    <row r="24" spans="1:6">
      <c r="A24" s="17"/>
      <c r="B24" s="3" t="s">
        <v>35</v>
      </c>
      <c r="C24" s="9"/>
      <c r="D24" s="23">
        <f>D25+D26+D27+D28+D29+D30</f>
        <v>605760</v>
      </c>
      <c r="E24" s="23">
        <f>E25+E26+E27+E28+E29+E30</f>
        <v>44235000</v>
      </c>
      <c r="F24" s="23">
        <f>F25+F26+F27+F28+F29+F30</f>
        <v>1769400</v>
      </c>
    </row>
    <row r="25" spans="1:6">
      <c r="A25" s="34" t="s">
        <v>45</v>
      </c>
      <c r="B25" s="4" t="s">
        <v>18</v>
      </c>
      <c r="C25" s="10" t="s">
        <v>19</v>
      </c>
      <c r="D25" s="12">
        <v>69760</v>
      </c>
      <c r="E25" s="20">
        <v>2590000</v>
      </c>
      <c r="F25" s="20">
        <f t="shared" ref="F25:F30" si="1">E25/25</f>
        <v>103600</v>
      </c>
    </row>
    <row r="26" spans="1:6">
      <c r="A26" s="35"/>
      <c r="B26" s="4" t="s">
        <v>20</v>
      </c>
      <c r="C26" s="8" t="s">
        <v>17</v>
      </c>
      <c r="D26" s="11">
        <v>80000</v>
      </c>
      <c r="E26" s="20">
        <v>4900000</v>
      </c>
      <c r="F26" s="20">
        <f t="shared" si="1"/>
        <v>196000</v>
      </c>
    </row>
    <row r="27" spans="1:6">
      <c r="A27" s="35"/>
      <c r="B27" s="4" t="s">
        <v>21</v>
      </c>
      <c r="C27" s="8" t="s">
        <v>17</v>
      </c>
      <c r="D27" s="12">
        <v>120000</v>
      </c>
      <c r="E27" s="20">
        <v>6145000</v>
      </c>
      <c r="F27" s="20">
        <f t="shared" si="1"/>
        <v>245800</v>
      </c>
    </row>
    <row r="28" spans="1:6" ht="38.25">
      <c r="A28" s="36"/>
      <c r="B28" s="4" t="s">
        <v>22</v>
      </c>
      <c r="C28" s="8" t="s">
        <v>17</v>
      </c>
      <c r="D28" s="11">
        <v>80000</v>
      </c>
      <c r="E28" s="20">
        <v>4700000</v>
      </c>
      <c r="F28" s="20">
        <f t="shared" si="1"/>
        <v>188000</v>
      </c>
    </row>
    <row r="29" spans="1:6">
      <c r="A29" s="34" t="s">
        <v>48</v>
      </c>
      <c r="B29" s="4" t="s">
        <v>38</v>
      </c>
      <c r="C29" s="8" t="s">
        <v>39</v>
      </c>
      <c r="D29" s="11">
        <f>400000/25</f>
        <v>16000</v>
      </c>
      <c r="E29" s="20">
        <v>10400000</v>
      </c>
      <c r="F29" s="20">
        <f t="shared" si="1"/>
        <v>416000</v>
      </c>
    </row>
    <row r="30" spans="1:6">
      <c r="A30" s="36"/>
      <c r="B30" s="4" t="s">
        <v>53</v>
      </c>
      <c r="C30" s="8" t="s">
        <v>39</v>
      </c>
      <c r="D30" s="20">
        <f>6000000/25</f>
        <v>240000</v>
      </c>
      <c r="E30" s="20">
        <v>15500000</v>
      </c>
      <c r="F30" s="20">
        <f t="shared" si="1"/>
        <v>620000</v>
      </c>
    </row>
    <row r="31" spans="1:6">
      <c r="A31" s="17"/>
      <c r="B31" s="3" t="s">
        <v>36</v>
      </c>
      <c r="C31" s="7"/>
      <c r="D31" s="23">
        <f>D32+D33</f>
        <v>255000</v>
      </c>
      <c r="E31" s="23">
        <f>E32+E33</f>
        <v>12434000</v>
      </c>
      <c r="F31" s="23">
        <f>F32+F33</f>
        <v>497360</v>
      </c>
    </row>
    <row r="32" spans="1:6">
      <c r="A32" s="34" t="s">
        <v>45</v>
      </c>
      <c r="B32" s="4" t="s">
        <v>23</v>
      </c>
      <c r="C32" s="8" t="s">
        <v>24</v>
      </c>
      <c r="D32" s="12">
        <v>95000</v>
      </c>
      <c r="E32" s="21">
        <v>7434000</v>
      </c>
      <c r="F32" s="20">
        <f>E32/25</f>
        <v>297360</v>
      </c>
    </row>
    <row r="33" spans="1:6" ht="27" customHeight="1">
      <c r="A33" s="36"/>
      <c r="B33" s="4" t="s">
        <v>40</v>
      </c>
      <c r="C33" s="8" t="s">
        <v>49</v>
      </c>
      <c r="D33" s="12">
        <f>4000000/25</f>
        <v>160000</v>
      </c>
      <c r="E33" s="20">
        <v>5000000</v>
      </c>
      <c r="F33" s="20">
        <f>E33/25</f>
        <v>200000</v>
      </c>
    </row>
    <row r="34" spans="1:6">
      <c r="A34" s="17"/>
      <c r="B34" s="5" t="s">
        <v>25</v>
      </c>
      <c r="C34" s="7"/>
      <c r="D34" s="23">
        <f>D35+D36+D37+D38+D39+D40</f>
        <v>68191</v>
      </c>
      <c r="E34" s="23">
        <f>E35+E36+E37+E38+E39+E40</f>
        <v>1704775</v>
      </c>
      <c r="F34" s="23">
        <f>F35+F36+F37+F38+F39+F40</f>
        <v>68191</v>
      </c>
    </row>
    <row r="35" spans="1:6" ht="15" customHeight="1">
      <c r="A35" s="34" t="s">
        <v>45</v>
      </c>
      <c r="B35" s="4" t="s">
        <v>37</v>
      </c>
      <c r="C35" s="8">
        <v>2013</v>
      </c>
      <c r="D35" s="11">
        <v>9991</v>
      </c>
      <c r="E35" s="20">
        <f t="shared" ref="E35:E40" si="2">D35*25</f>
        <v>249775</v>
      </c>
      <c r="F35" s="20">
        <f t="shared" ref="F35:F40" si="3">E35/25</f>
        <v>9991</v>
      </c>
    </row>
    <row r="36" spans="1:6">
      <c r="A36" s="35"/>
      <c r="B36" s="4" t="s">
        <v>26</v>
      </c>
      <c r="C36" s="8">
        <v>2013</v>
      </c>
      <c r="D36" s="11">
        <v>16183</v>
      </c>
      <c r="E36" s="20">
        <f t="shared" si="2"/>
        <v>404575</v>
      </c>
      <c r="F36" s="20">
        <f t="shared" si="3"/>
        <v>16183</v>
      </c>
    </row>
    <row r="37" spans="1:6">
      <c r="A37" s="35"/>
      <c r="B37" s="4" t="s">
        <v>27</v>
      </c>
      <c r="C37" s="8">
        <v>2013</v>
      </c>
      <c r="D37" s="11">
        <v>8750</v>
      </c>
      <c r="E37" s="20">
        <f t="shared" si="2"/>
        <v>218750</v>
      </c>
      <c r="F37" s="20">
        <f t="shared" si="3"/>
        <v>8750</v>
      </c>
    </row>
    <row r="38" spans="1:6" ht="25.5">
      <c r="A38" s="35"/>
      <c r="B38" s="4" t="s">
        <v>28</v>
      </c>
      <c r="C38" s="8">
        <v>2013</v>
      </c>
      <c r="D38" s="11">
        <v>15437</v>
      </c>
      <c r="E38" s="20">
        <f t="shared" si="2"/>
        <v>385925</v>
      </c>
      <c r="F38" s="20">
        <f t="shared" si="3"/>
        <v>15437</v>
      </c>
    </row>
    <row r="39" spans="1:6" ht="25.5">
      <c r="A39" s="35"/>
      <c r="B39" s="4" t="s">
        <v>29</v>
      </c>
      <c r="C39" s="8">
        <v>2013</v>
      </c>
      <c r="D39" s="11">
        <v>10000</v>
      </c>
      <c r="E39" s="20">
        <f t="shared" si="2"/>
        <v>250000</v>
      </c>
      <c r="F39" s="20">
        <f t="shared" si="3"/>
        <v>10000</v>
      </c>
    </row>
    <row r="40" spans="1:6">
      <c r="A40" s="36"/>
      <c r="B40" s="4" t="s">
        <v>30</v>
      </c>
      <c r="C40" s="8">
        <v>2013</v>
      </c>
      <c r="D40" s="12">
        <v>7830</v>
      </c>
      <c r="E40" s="20">
        <f t="shared" si="2"/>
        <v>195750</v>
      </c>
      <c r="F40" s="20">
        <f t="shared" si="3"/>
        <v>7830</v>
      </c>
    </row>
    <row r="41" spans="1:6">
      <c r="A41" s="16"/>
      <c r="B41" s="33" t="s">
        <v>56</v>
      </c>
      <c r="C41" s="33"/>
      <c r="D41" s="23">
        <f>D3+D11+D13+D18+D24+D31+D34</f>
        <v>2680312.08</v>
      </c>
      <c r="E41" s="23">
        <f>E3+E11+E13+E18+E24+E31+E34</f>
        <v>329535933</v>
      </c>
      <c r="F41" s="23">
        <f>F3+F11+F13+F18+F24+F31+F34</f>
        <v>13181437.32</v>
      </c>
    </row>
    <row r="44" spans="1:6">
      <c r="A44" s="15">
        <v>2</v>
      </c>
      <c r="B44" s="37" t="s">
        <v>63</v>
      </c>
      <c r="C44" s="37"/>
      <c r="D44" s="37"/>
      <c r="E44" s="15"/>
      <c r="F44" s="15"/>
    </row>
    <row r="45" spans="1:6" ht="25.5">
      <c r="A45" s="15"/>
      <c r="B45" s="1" t="s">
        <v>64</v>
      </c>
      <c r="C45" s="6" t="s">
        <v>0</v>
      </c>
      <c r="D45" s="2" t="s">
        <v>55</v>
      </c>
      <c r="E45" s="19" t="s">
        <v>58</v>
      </c>
      <c r="F45" s="19" t="s">
        <v>59</v>
      </c>
    </row>
    <row r="46" spans="1:6">
      <c r="A46" s="16"/>
      <c r="B46" s="3" t="s">
        <v>61</v>
      </c>
      <c r="C46" s="7"/>
      <c r="D46" s="22">
        <f>D47+D48+D49</f>
        <v>212266.8</v>
      </c>
      <c r="E46" s="22">
        <f>E47+E48+E49</f>
        <v>5306670</v>
      </c>
      <c r="F46" s="22">
        <f>F47+F48+F49</f>
        <v>212266.8</v>
      </c>
    </row>
    <row r="47" spans="1:6">
      <c r="A47" s="38"/>
      <c r="B47" s="4" t="s">
        <v>67</v>
      </c>
      <c r="C47" s="8">
        <v>2013</v>
      </c>
      <c r="D47" s="11">
        <f>E47/25</f>
        <v>94266.8</v>
      </c>
      <c r="E47" s="28">
        <v>2356670</v>
      </c>
      <c r="F47" s="20">
        <f>E47/25</f>
        <v>94266.8</v>
      </c>
    </row>
    <row r="48" spans="1:6">
      <c r="A48" s="38"/>
      <c r="B48" s="4" t="s">
        <v>65</v>
      </c>
      <c r="C48" s="8">
        <v>2013</v>
      </c>
      <c r="D48" s="11">
        <f>E48/25</f>
        <v>52000</v>
      </c>
      <c r="E48" s="20">
        <v>1300000</v>
      </c>
      <c r="F48" s="20">
        <f>E48/25</f>
        <v>52000</v>
      </c>
    </row>
    <row r="49" spans="1:6">
      <c r="A49" s="38"/>
      <c r="B49" s="4" t="s">
        <v>66</v>
      </c>
      <c r="C49" s="8">
        <v>2013</v>
      </c>
      <c r="D49" s="11">
        <f>E49/25</f>
        <v>66000</v>
      </c>
      <c r="E49" s="20">
        <v>1650000</v>
      </c>
      <c r="F49" s="20">
        <f>E49/25</f>
        <v>66000</v>
      </c>
    </row>
    <row r="50" spans="1:6">
      <c r="A50" s="29"/>
      <c r="B50" s="5" t="s">
        <v>62</v>
      </c>
      <c r="C50" s="30"/>
      <c r="D50" s="24">
        <f>D51</f>
        <v>11392.04</v>
      </c>
      <c r="E50" s="23">
        <f>E51</f>
        <v>284801</v>
      </c>
      <c r="F50" s="23">
        <f>F51</f>
        <v>11392.04</v>
      </c>
    </row>
    <row r="51" spans="1:6">
      <c r="A51" s="31"/>
      <c r="B51" s="15" t="s">
        <v>68</v>
      </c>
      <c r="C51" s="8" t="s">
        <v>39</v>
      </c>
      <c r="D51" s="11">
        <f>E51/25</f>
        <v>11392.04</v>
      </c>
      <c r="E51" s="32">
        <v>284801</v>
      </c>
      <c r="F51" s="20">
        <f>E51/25</f>
        <v>11392.04</v>
      </c>
    </row>
    <row r="52" spans="1:6">
      <c r="A52" s="16"/>
      <c r="B52" s="33" t="s">
        <v>56</v>
      </c>
      <c r="C52" s="33"/>
      <c r="D52" s="23">
        <f>D46+D50</f>
        <v>223658.84</v>
      </c>
      <c r="E52" s="23">
        <f>E46+E50</f>
        <v>5591471</v>
      </c>
      <c r="F52" s="23">
        <f>F46+F50</f>
        <v>223658.84</v>
      </c>
    </row>
    <row r="54" spans="1:6">
      <c r="B54" s="27" t="s">
        <v>69</v>
      </c>
    </row>
  </sheetData>
  <mergeCells count="14">
    <mergeCell ref="A32:A33"/>
    <mergeCell ref="A35:A40"/>
    <mergeCell ref="B41:C41"/>
    <mergeCell ref="B44:D44"/>
    <mergeCell ref="B52:C52"/>
    <mergeCell ref="A14:A17"/>
    <mergeCell ref="A25:A28"/>
    <mergeCell ref="A29:A30"/>
    <mergeCell ref="B1:D1"/>
    <mergeCell ref="A4:A8"/>
    <mergeCell ref="A9:A10"/>
    <mergeCell ref="A19:A21"/>
    <mergeCell ref="A22:A23"/>
    <mergeCell ref="A47:A49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List1!_GoBack</vt:lpstr>
    </vt:vector>
  </TitlesOfParts>
  <Company>MZV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ksilhank</dc:creator>
  <cp:lastModifiedBy>ksilhank</cp:lastModifiedBy>
  <cp:lastPrinted>2013-09-12T08:08:27Z</cp:lastPrinted>
  <dcterms:created xsi:type="dcterms:W3CDTF">2013-07-26T08:13:10Z</dcterms:created>
  <dcterms:modified xsi:type="dcterms:W3CDTF">2013-09-25T10:27:02Z</dcterms:modified>
</cp:coreProperties>
</file>