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55" yWindow="90" windowWidth="15480" windowHeight="11580" activeTab="0"/>
  </bookViews>
  <sheets>
    <sheet name="ZRS 2016, výhled ZRS 2017 a2018" sheetId="1" r:id="rId1"/>
  </sheets>
  <definedNames>
    <definedName name="_xlnm.Print_Titles" localSheetId="0">'ZRS 2016, výhled ZRS 2017 a2018'!$2:$2</definedName>
    <definedName name="_xlnm.Print_Area" localSheetId="0">'ZRS 2016, výhled ZRS 2017 a2018'!$A$1:$E$213</definedName>
    <definedName name="Z_1CFF2EC1_6B08_4FAC_8F64_DBE914005E55_.wvu.PrintArea" localSheetId="0" hidden="1">'ZRS 2016, výhled ZRS 2017 a2018'!$A$1:$E$159</definedName>
    <definedName name="Z_1CFF2EC1_6B08_4FAC_8F64_DBE914005E55_.wvu.PrintTitles" localSheetId="0" hidden="1">'ZRS 2016, výhled ZRS 2017 a2018'!$2:$2</definedName>
    <definedName name="Z_1CFF2EC1_6B08_4FAC_8F64_DBE914005E55_.wvu.Rows" localSheetId="0" hidden="1">'ZRS 2016, výhled ZRS 2017 a2018'!$87:$94,'ZRS 2016, výhled ZRS 2017 a2018'!$158:$158,'ZRS 2016, výhled ZRS 2017 a2018'!#REF!</definedName>
    <definedName name="Z_2108BC7A_8FF5_4F46_BF87_1F32BB2B1FE8_.wvu.PrintArea" localSheetId="0" hidden="1">'ZRS 2016, výhled ZRS 2017 a2018'!$A$1:$E$213</definedName>
    <definedName name="Z_2108BC7A_8FF5_4F46_BF87_1F32BB2B1FE8_.wvu.PrintTitles" localSheetId="0" hidden="1">'ZRS 2016, výhled ZRS 2017 a2018'!$2:$2</definedName>
    <definedName name="Z_2108BC7A_8FF5_4F46_BF87_1F32BB2B1FE8_.wvu.Rows" localSheetId="0" hidden="1">'ZRS 2016, výhled ZRS 2017 a2018'!$87:$94,'ZRS 2016, výhled ZRS 2017 a2018'!$158:$158</definedName>
    <definedName name="Z_57FCAC3D_5963_4CA8_B7F0_FDF0769E98F8_.wvu.PrintArea" localSheetId="0" hidden="1">'ZRS 2016, výhled ZRS 2017 a2018'!$A$1:$E$159</definedName>
    <definedName name="Z_57FCAC3D_5963_4CA8_B7F0_FDF0769E98F8_.wvu.PrintTitles" localSheetId="0" hidden="1">'ZRS 2016, výhled ZRS 2017 a2018'!$2:$2</definedName>
    <definedName name="Z_57FCAC3D_5963_4CA8_B7F0_FDF0769E98F8_.wvu.Rows" localSheetId="0" hidden="1">'ZRS 2016, výhled ZRS 2017 a2018'!$87:$94,'ZRS 2016, výhled ZRS 2017 a2018'!$158:$158,'ZRS 2016, výhled ZRS 2017 a2018'!#REF!</definedName>
    <definedName name="Z_580CD771_1FF5_4954_8E26_1C6DFA68C100_.wvu.PrintArea" localSheetId="0" hidden="1">'ZRS 2016, výhled ZRS 2017 a2018'!$A$1:$E$159</definedName>
    <definedName name="Z_580CD771_1FF5_4954_8E26_1C6DFA68C100_.wvu.PrintTitles" localSheetId="0" hidden="1">'ZRS 2016, výhled ZRS 2017 a2018'!$2:$2</definedName>
    <definedName name="Z_580CD771_1FF5_4954_8E26_1C6DFA68C100_.wvu.Rows" localSheetId="0" hidden="1">'ZRS 2016, výhled ZRS 2017 a2018'!$87:$94,'ZRS 2016, výhled ZRS 2017 a2018'!$158:$158,'ZRS 2016, výhled ZRS 2017 a2018'!#REF!</definedName>
    <definedName name="Z_594A5294_206B_43F2_813D_9FA729A39E07_.wvu.PrintArea" localSheetId="0" hidden="1">'ZRS 2016, výhled ZRS 2017 a2018'!$A$1:$E$213</definedName>
    <definedName name="Z_594A5294_206B_43F2_813D_9FA729A39E07_.wvu.PrintTitles" localSheetId="0" hidden="1">'ZRS 2016, výhled ZRS 2017 a2018'!$2:$2</definedName>
    <definedName name="Z_594A5294_206B_43F2_813D_9FA729A39E07_.wvu.Rows" localSheetId="0" hidden="1">'ZRS 2016, výhled ZRS 2017 a2018'!$87:$94,'ZRS 2016, výhled ZRS 2017 a2018'!$158:$158</definedName>
    <definedName name="Z_6F3505BD_5BCF_4DFB_9504_3F8E2D6D8A19_.wvu.PrintArea" localSheetId="0" hidden="1">'ZRS 2016, výhled ZRS 2017 a2018'!$A$1:$E$159</definedName>
    <definedName name="Z_6F3505BD_5BCF_4DFB_9504_3F8E2D6D8A19_.wvu.PrintTitles" localSheetId="0" hidden="1">'ZRS 2016, výhled ZRS 2017 a2018'!$2:$2</definedName>
    <definedName name="Z_6F3505BD_5BCF_4DFB_9504_3F8E2D6D8A19_.wvu.Rows" localSheetId="0" hidden="1">'ZRS 2016, výhled ZRS 2017 a2018'!$87:$94,'ZRS 2016, výhled ZRS 2017 a2018'!$158:$158,'ZRS 2016, výhled ZRS 2017 a2018'!#REF!</definedName>
    <definedName name="Z_84052CBD_88D8_4EAC_8EB6_F59C3F68DC10_.wvu.PrintArea" localSheetId="0" hidden="1">'ZRS 2016, výhled ZRS 2017 a2018'!$A$1:$E$159</definedName>
    <definedName name="Z_84052CBD_88D8_4EAC_8EB6_F59C3F68DC10_.wvu.PrintTitles" localSheetId="0" hidden="1">'ZRS 2016, výhled ZRS 2017 a2018'!$2:$2</definedName>
    <definedName name="Z_84052CBD_88D8_4EAC_8EB6_F59C3F68DC10_.wvu.Rows" localSheetId="0" hidden="1">'ZRS 2016, výhled ZRS 2017 a2018'!#REF!,'ZRS 2016, výhled ZRS 2017 a2018'!#REF!,'ZRS 2016, výhled ZRS 2017 a2018'!#REF!,'ZRS 2016, výhled ZRS 2017 a2018'!#REF!,'ZRS 2016, výhled ZRS 2017 a2018'!#REF!,'ZRS 2016, výhled ZRS 2017 a2018'!$87:$94,'ZRS 2016, výhled ZRS 2017 a2018'!#REF!,'ZRS 2016, výhled ZRS 2017 a2018'!$158:$158,'ZRS 2016, výhled ZRS 2017 a2018'!#REF!</definedName>
    <definedName name="Z_85DE3A5B_90CB_4857_BC4C_538B22DFAA0A_.wvu.PrintArea" localSheetId="0" hidden="1">'ZRS 2016, výhled ZRS 2017 a2018'!$A$1:$E$213</definedName>
    <definedName name="Z_85DE3A5B_90CB_4857_BC4C_538B22DFAA0A_.wvu.PrintTitles" localSheetId="0" hidden="1">'ZRS 2016, výhled ZRS 2017 a2018'!$2:$2</definedName>
    <definedName name="Z_85DE3A5B_90CB_4857_BC4C_538B22DFAA0A_.wvu.Rows" localSheetId="0" hidden="1">'ZRS 2016, výhled ZRS 2017 a2018'!$87:$94,'ZRS 2016, výhled ZRS 2017 a2018'!$158:$158</definedName>
    <definedName name="Z_A32E5FB7_293D_4A05_BF23_D8FD3CCFDF26_.wvu.PrintArea" localSheetId="0" hidden="1">'ZRS 2016, výhled ZRS 2017 a2018'!$A$1:$E$159</definedName>
    <definedName name="Z_A32E5FB7_293D_4A05_BF23_D8FD3CCFDF26_.wvu.PrintTitles" localSheetId="0" hidden="1">'ZRS 2016, výhled ZRS 2017 a2018'!$2:$2</definedName>
    <definedName name="Z_A32E5FB7_293D_4A05_BF23_D8FD3CCFDF26_.wvu.Rows" localSheetId="0" hidden="1">'ZRS 2016, výhled ZRS 2017 a2018'!$87:$94,'ZRS 2016, výhled ZRS 2017 a2018'!$158:$158,'ZRS 2016, výhled ZRS 2017 a2018'!#REF!</definedName>
    <definedName name="Z_C283C370_3DB2_45DF_B738_B1BC8035000C_.wvu.PrintArea" localSheetId="0" hidden="1">'ZRS 2016, výhled ZRS 2017 a2018'!$A$1:$E$159</definedName>
    <definedName name="Z_C283C370_3DB2_45DF_B738_B1BC8035000C_.wvu.PrintTitles" localSheetId="0" hidden="1">'ZRS 2016, výhled ZRS 2017 a2018'!$2:$2</definedName>
    <definedName name="Z_C283C370_3DB2_45DF_B738_B1BC8035000C_.wvu.Rows" localSheetId="0" hidden="1">'ZRS 2016, výhled ZRS 2017 a2018'!$87:$94,'ZRS 2016, výhled ZRS 2017 a2018'!$158:$158,'ZRS 2016, výhled ZRS 2017 a2018'!#REF!</definedName>
    <definedName name="Z_D0E5489E_BD5A_42E5_B056_6111858E1A42_.wvu.PrintArea" localSheetId="0" hidden="1">'ZRS 2016, výhled ZRS 2017 a2018'!$A$1:$E$213</definedName>
    <definedName name="Z_D0E5489E_BD5A_42E5_B056_6111858E1A42_.wvu.PrintTitles" localSheetId="0" hidden="1">'ZRS 2016, výhled ZRS 2017 a2018'!$2:$2</definedName>
    <definedName name="Z_D0E5489E_BD5A_42E5_B056_6111858E1A42_.wvu.Rows" localSheetId="0" hidden="1">'ZRS 2016, výhled ZRS 2017 a2018'!$87:$94,'ZRS 2016, výhled ZRS 2017 a2018'!$158:$158</definedName>
    <definedName name="Z_DEF489D0_034C_45A0_BE1A_D31A7FC6C84A_.wvu.PrintArea" localSheetId="0" hidden="1">'ZRS 2016, výhled ZRS 2017 a2018'!$A$1:$E$159</definedName>
    <definedName name="Z_DEF489D0_034C_45A0_BE1A_D31A7FC6C84A_.wvu.PrintTitles" localSheetId="0" hidden="1">'ZRS 2016, výhled ZRS 2017 a2018'!$2:$2</definedName>
    <definedName name="Z_DEF489D0_034C_45A0_BE1A_D31A7FC6C84A_.wvu.Rows" localSheetId="0" hidden="1">'ZRS 2016, výhled ZRS 2017 a2018'!$87:$94,'ZRS 2016, výhled ZRS 2017 a2018'!$158:$158,'ZRS 2016, výhled ZRS 2017 a2018'!#REF!</definedName>
  </definedNames>
  <calcPr fullCalcOnLoad="1"/>
</workbook>
</file>

<file path=xl/sharedStrings.xml><?xml version="1.0" encoding="utf-8"?>
<sst xmlns="http://schemas.openxmlformats.org/spreadsheetml/2006/main" count="351" uniqueCount="211">
  <si>
    <t>Region / země</t>
  </si>
  <si>
    <t>Etiopie</t>
  </si>
  <si>
    <t xml:space="preserve">Moldavsko </t>
  </si>
  <si>
    <t>Mongolsko</t>
  </si>
  <si>
    <t>Kambodža</t>
  </si>
  <si>
    <t>Bosna a Hercegovina</t>
  </si>
  <si>
    <t>Srbsko</t>
  </si>
  <si>
    <t>Palestina</t>
  </si>
  <si>
    <t>Zambie</t>
  </si>
  <si>
    <t>Kosovo</t>
  </si>
  <si>
    <t>Moldavsko</t>
  </si>
  <si>
    <t>Gruzie</t>
  </si>
  <si>
    <t>Afghánistán</t>
  </si>
  <si>
    <t>Podpora vzdělávání</t>
  </si>
  <si>
    <t>Podpora zdravotnických služeb</t>
  </si>
  <si>
    <t>Podpora sociálního rozvoje</t>
  </si>
  <si>
    <t>Podpora sociálních služeb</t>
  </si>
  <si>
    <t>Podpora primární zdravotnické péče</t>
  </si>
  <si>
    <t>Ochrana a monitoring vodních zdrojů</t>
  </si>
  <si>
    <t>Ochrana vodních zdrojů a zajištění přístupu k pitné vodě</t>
  </si>
  <si>
    <t>Posilování energetické soběstačnosti</t>
  </si>
  <si>
    <t>Rozvoj energetické infrastruktury</t>
  </si>
  <si>
    <t>Využívání obnovitelných zdrojů na lokální úrovni</t>
  </si>
  <si>
    <t>Posilování energetické účinnosti</t>
  </si>
  <si>
    <t xml:space="preserve">Ochrana půdy a podpora drobných zemědělců                  </t>
  </si>
  <si>
    <t>Zvyšování konkurenceschopnosti a efektivity zemědělství</t>
  </si>
  <si>
    <t>CELKEM programové země</t>
  </si>
  <si>
    <t>CELKEM rozvojové země</t>
  </si>
  <si>
    <t>Vzdělávání</t>
  </si>
  <si>
    <t>Zdravotnictví</t>
  </si>
  <si>
    <t>Státní správa a občanská společnost</t>
  </si>
  <si>
    <t>Ostatní sociální infrastruktura a služby</t>
  </si>
  <si>
    <t>Výroba a dodávky energie</t>
  </si>
  <si>
    <t>Lokálně udržitelné zdroje energie</t>
  </si>
  <si>
    <t>Programové země</t>
  </si>
  <si>
    <t>CELKEM sektory rozvojové spolupráce</t>
  </si>
  <si>
    <t xml:space="preserve">Název tématu rozvojové spolupráce </t>
  </si>
  <si>
    <t>ČR</t>
  </si>
  <si>
    <t xml:space="preserve">Globální rozvojové vzdělávání a osvěta </t>
  </si>
  <si>
    <t>Posilování kapacit platforem nestátních subjektů pro rozvojovou spolupráci</t>
  </si>
  <si>
    <t>Prioritní země</t>
  </si>
  <si>
    <t>Podpora rozvojových aktivit krajů a obcí v prioritních zemích ZRS ČR</t>
  </si>
  <si>
    <t>Rozvojové země</t>
  </si>
  <si>
    <t>CELKEM dotační programy v gesci ČRA</t>
  </si>
  <si>
    <t>Administrativní náklady</t>
  </si>
  <si>
    <t>ČR a rozvojové země</t>
  </si>
  <si>
    <t>CELKEM administrativní náklady ČRA</t>
  </si>
  <si>
    <t>Projekty realizované ve spolupráci s UNDP</t>
  </si>
  <si>
    <t>Zapojování českých dobrovolníků do programů UNV</t>
  </si>
  <si>
    <t>Informační a osvětový program o ZRS ČR</t>
  </si>
  <si>
    <t>Externí evaluace a kontrola ZRS</t>
  </si>
  <si>
    <t xml:space="preserve">CELKEM koordinace ZRS ČR </t>
  </si>
  <si>
    <t>Ministerstvo zdravotnictví</t>
  </si>
  <si>
    <t>Humanitární pomoc</t>
  </si>
  <si>
    <t>Transformační spolupráce</t>
  </si>
  <si>
    <t>CELKEM ZRS ČR</t>
  </si>
  <si>
    <t>CELKEM Afghánistán</t>
  </si>
  <si>
    <t>CELKEM Bosna a Hercegovina</t>
  </si>
  <si>
    <t>CELKEM Etiopie</t>
  </si>
  <si>
    <t>CELKEM Moldavsko</t>
  </si>
  <si>
    <t>CELKEM Mongolsko</t>
  </si>
  <si>
    <t>CELKEM Gruzie</t>
  </si>
  <si>
    <t>CELKEM Kambodža</t>
  </si>
  <si>
    <t>CELKEM Kosovo</t>
  </si>
  <si>
    <t>CELKEM Palestina</t>
  </si>
  <si>
    <t>CELKEM Srbsko</t>
  </si>
  <si>
    <t>CELKEM Zambie</t>
  </si>
  <si>
    <t>Dotační programy pro NNO, kraje a vysoké školy</t>
  </si>
  <si>
    <t>Zdravotní péče o vládní stipendisty</t>
  </si>
  <si>
    <t>Zahraniční studenti přijatí ke studiu na VVŠ v ČR včetně související agendy</t>
  </si>
  <si>
    <t>CELKEM prostředky v gesci ČRA (témata a další finanční prostředky)</t>
  </si>
  <si>
    <t>Ministerstvo školství, mládeže a tělovýchovy</t>
  </si>
  <si>
    <t>Rozvojové projekty ve spolupráci s mezinárodními organizacemi</t>
  </si>
  <si>
    <t>Transformační ekonomická a finanční spolupráce (ve spolupráci s MF)</t>
  </si>
  <si>
    <t>Ostatní provozní výdaje na chod ČRA</t>
  </si>
  <si>
    <t>CELKEM témata rozvojové spolupráce v gesci ČRA</t>
  </si>
  <si>
    <t>CELKEM prostředky na další rozvojové aktivity ČRA</t>
  </si>
  <si>
    <t>Ministerstvo zahraničních věcí (MZV včetně ČRA)</t>
  </si>
  <si>
    <t>Prostředky vyčleněné do kapitol jednotlivých resortů</t>
  </si>
  <si>
    <t>Projekty Aid for Trade (ve spolupráci s MPO)</t>
  </si>
  <si>
    <t xml:space="preserve">Přenos zkušeností z  transformace státní správy </t>
  </si>
  <si>
    <t xml:space="preserve">Podpora sociálních služeb </t>
  </si>
  <si>
    <t>Podpora zemědělské produkce</t>
  </si>
  <si>
    <t>Projekty rozvojově - ekonomického partnerství (B2B v ZRS)</t>
  </si>
  <si>
    <t>Voda a sanitace</t>
  </si>
  <si>
    <t>Přenos zkušeností z  transformace státní správy a samosprávy</t>
  </si>
  <si>
    <t xml:space="preserve">Podpora zemědělské produkce </t>
  </si>
  <si>
    <t xml:space="preserve">Podpora sociální infrastruktury </t>
  </si>
  <si>
    <t>vzdělávání</t>
  </si>
  <si>
    <t xml:space="preserve">voda a sanitace </t>
  </si>
  <si>
    <t xml:space="preserve">výroba a dodávky energie </t>
  </si>
  <si>
    <t>zdravotnictví</t>
  </si>
  <si>
    <t xml:space="preserve">ostatní sociální infrastruktura a služby </t>
  </si>
  <si>
    <t>Projektové a ostatní země</t>
  </si>
  <si>
    <t>CELKEM projektové a ostatní země</t>
  </si>
  <si>
    <t>Podpora obnovy a ochrany lesa</t>
  </si>
  <si>
    <t>lesnictví</t>
  </si>
  <si>
    <t>zemědělství</t>
  </si>
  <si>
    <t>CRS PURPOSE CODES</t>
  </si>
  <si>
    <t>HEALTH</t>
  </si>
  <si>
    <t>POPULATION POLICIES/PROGRAMMES AND REPRODUCTIVE HEALTH</t>
  </si>
  <si>
    <t>WATER AND SANITATION</t>
  </si>
  <si>
    <t>GOVERNMENT AND CIVIL SOCIETY</t>
  </si>
  <si>
    <t>TRANSPORT AND STORAGE</t>
  </si>
  <si>
    <t>COMMUNICATIONS</t>
  </si>
  <si>
    <t>ENERGY GENERATION AND SUPPLY</t>
  </si>
  <si>
    <t>BANKING AND FINANCIAL SERVICES</t>
  </si>
  <si>
    <t>AGRICULTURE</t>
  </si>
  <si>
    <t>FORESTRY</t>
  </si>
  <si>
    <t>FISHING</t>
  </si>
  <si>
    <t>INDUSTRY</t>
  </si>
  <si>
    <t>MINERAL RESOURCES AND MINING</t>
  </si>
  <si>
    <t>CONSTRUCTION</t>
  </si>
  <si>
    <t>TRADE POLICY AND REGULATIONS AND TRADE-RELATED ADJUSTMENT</t>
  </si>
  <si>
    <t>TOURISM</t>
  </si>
  <si>
    <t>COMMODITY AID AND GENERAL PROGRAMME ASSISTANCE</t>
  </si>
  <si>
    <t>ACTION RELATING TO DEBT</t>
  </si>
  <si>
    <t>ADMINISTRATIVE COSTS OF DONORS</t>
  </si>
  <si>
    <t>REFUGEES IN DONOR COUNTRIES</t>
  </si>
  <si>
    <t>MULTISECTOR/CROSS-CUTTING</t>
  </si>
  <si>
    <t>č. udávající začínající cifry CRS kódu</t>
  </si>
  <si>
    <t>Název sektoru</t>
  </si>
  <si>
    <t>Řešení ekologických zátěží</t>
  </si>
  <si>
    <t>Přenos zkušeností z  transformace státní správy</t>
  </si>
  <si>
    <t xml:space="preserve">Podpora chráněných oblastí </t>
  </si>
  <si>
    <t xml:space="preserve">Vysílání expertů do rozvojových zemí </t>
  </si>
  <si>
    <t>Název tématu rozvojové spolupráce</t>
  </si>
  <si>
    <t xml:space="preserve">vzdělávání </t>
  </si>
  <si>
    <t>výroba a dodávky energie</t>
  </si>
  <si>
    <t>Podpora systému zásobování pitnou vodou a rozvoj odpad. hospodářství</t>
  </si>
  <si>
    <t>obecná ochrana živ. prostředí</t>
  </si>
  <si>
    <t>připravenost a prevence katastrof</t>
  </si>
  <si>
    <t>obecná ochrana životního prostředí</t>
  </si>
  <si>
    <t xml:space="preserve">Programy realizované v gesci jiných resortů </t>
  </si>
  <si>
    <t>administrativa</t>
  </si>
  <si>
    <t>Vysílání českých rozvojových expertů do mezinárodních organizací</t>
  </si>
  <si>
    <t>rozpočtová podpora</t>
  </si>
  <si>
    <t>Projekty v oblasti bezpečnosti (ve spolupráci s MV)</t>
  </si>
  <si>
    <t>Projekty ve spolupráci s mezinárodními organizacemi (např. UNFPA, UNICEF, WFP, FAO apod.)</t>
  </si>
  <si>
    <t>kapacity NNO</t>
  </si>
  <si>
    <t>osvětové aktivity</t>
  </si>
  <si>
    <t xml:space="preserve">státní správa a občanská společnost </t>
  </si>
  <si>
    <t>státní správa a občanská společnost</t>
  </si>
  <si>
    <t>obchodní politiky</t>
  </si>
  <si>
    <t>Témata rozvojové spolupráce v gesci ČRA</t>
  </si>
  <si>
    <t xml:space="preserve">Rozvojové aktivity MZV </t>
  </si>
  <si>
    <r>
      <t xml:space="preserve">Teritoriální struktura ZRS </t>
    </r>
    <r>
      <rPr>
        <sz val="9"/>
        <rFont val="Arial"/>
        <family val="2"/>
      </rPr>
      <t>(pouze témata rozvojové spolupráce)</t>
    </r>
  </si>
  <si>
    <r>
      <t xml:space="preserve">Sektorová struktura ZRS </t>
    </r>
    <r>
      <rPr>
        <sz val="9"/>
        <rFont val="Arial"/>
        <family val="2"/>
      </rPr>
      <t>(pouze témata rozvojové spolupráce)</t>
    </r>
  </si>
  <si>
    <t xml:space="preserve">Připravenost a prevence katastrof </t>
  </si>
  <si>
    <t xml:space="preserve">Obecná ochrana životního prostředí </t>
  </si>
  <si>
    <t xml:space="preserve">Zemědělství </t>
  </si>
  <si>
    <t>Lesnictví</t>
  </si>
  <si>
    <t xml:space="preserve">CELKEM programy realizované v gesci jiných resortů </t>
  </si>
  <si>
    <t>Prevence přírodních katastrof</t>
  </si>
  <si>
    <t>Další rozvojové aktivity v gesci ČRA</t>
  </si>
  <si>
    <t>různé</t>
  </si>
  <si>
    <t>Posilování kapacit a partnerství NNO</t>
  </si>
  <si>
    <t>Výdaje za platy, ostatní platby za provedenou práci a pojistné ČRA</t>
  </si>
  <si>
    <t>Další činnosti spojené s řízením, monitoringem, kontrolou a prezentací ZRS -ČRA</t>
  </si>
  <si>
    <t xml:space="preserve">Rozvojové aktivity v gesci MZV </t>
  </si>
  <si>
    <t>Provoz Národního kontaktního místa pro spolupráci s UNV</t>
  </si>
  <si>
    <t>Místní síly (koordinátoři ZRS) při ZÚ</t>
  </si>
  <si>
    <t>Další aktivity v gesci MZV</t>
  </si>
  <si>
    <t>CELKEM další aktivity v gesci MZV</t>
  </si>
  <si>
    <t>CELKEM rozvojové aktivity, koordinace a další aktivity v gesci MZV</t>
  </si>
  <si>
    <t>SHRNUTÍ</t>
  </si>
  <si>
    <t>Volné prostředky na témata dle nové Koncepce ZRS od r. 2018</t>
  </si>
  <si>
    <t>Zahraniční rozvojová spolupráce celkem  (MZV včetně ČRA)</t>
  </si>
  <si>
    <t>Ministerstvo zahraničních věcí (MZV) - celkem (včetně ČRA)</t>
  </si>
  <si>
    <t xml:space="preserve">Podpora trojstranných projektů českých subjektů                             </t>
  </si>
  <si>
    <r>
      <t xml:space="preserve">Vysílání českých učitelů do rozvojových zemí                                </t>
    </r>
    <r>
      <rPr>
        <sz val="10"/>
        <color indexed="10"/>
        <rFont val="Arial"/>
        <family val="2"/>
      </rPr>
      <t xml:space="preserve">  </t>
    </r>
  </si>
  <si>
    <t>Podpora účasti českých subjektů v evropských finančních rozvojových nástrojích a EDF a příprava studií proveditelnosti</t>
  </si>
  <si>
    <t xml:space="preserve">Podpora lesnictví </t>
  </si>
  <si>
    <t>Sektor dle terminologie OECD</t>
  </si>
  <si>
    <t>Zvýšení konkurenceschopnosti zemědělství</t>
  </si>
  <si>
    <t>SHRNUTÍ - TERITORIÁLNÍ A SEKTOROVÁ STRUKTURA ZRS</t>
  </si>
  <si>
    <t>CELKEM Ministerstvo školství, mládeže a tělovýchovy (Program vládních stipendií)</t>
  </si>
  <si>
    <t>Podpora zapojení soukromého sektoru do ZRS a vysílání expertů</t>
  </si>
  <si>
    <t>CELKEM  podpora zapojení soukromého sektoru do ZRS  a vysílání expertů</t>
  </si>
  <si>
    <t xml:space="preserve">Humanitární pomoc </t>
  </si>
  <si>
    <t>Výdaje na platy, NZŽN, pojistné, cestovné, nájemné byt a ostatní platby za provedenou práci (rozvojoví diplomaté při ZÚ)</t>
  </si>
  <si>
    <t>Peněžní dar na podporu afghánských rozvojových programů a na fungování Afghánských národních bezpečnostních sil dle UV č.638/2012 a předpokládané pokračování od r. 2018</t>
  </si>
  <si>
    <t xml:space="preserve">Ministerstvo školství, mládeže a tělovýchovy </t>
  </si>
  <si>
    <t xml:space="preserve"> z toho: Pomoc Ukrajině dle UV č. 167/2014</t>
  </si>
  <si>
    <t>Celkem rozvojové aktivity MZV</t>
  </si>
  <si>
    <r>
      <t xml:space="preserve">Objem plánovaných finančních prostředků </t>
    </r>
    <r>
      <rPr>
        <b/>
        <sz val="9"/>
        <color indexed="8"/>
        <rFont val="Arial"/>
        <family val="2"/>
      </rPr>
      <t xml:space="preserve">2016 </t>
    </r>
    <r>
      <rPr>
        <sz val="8"/>
        <color indexed="8"/>
        <rFont val="Arial"/>
        <family val="2"/>
      </rPr>
      <t>(v tis. Kč)</t>
    </r>
  </si>
  <si>
    <t>nerostné zdroje a těžba</t>
  </si>
  <si>
    <t>Geologické mapování</t>
  </si>
  <si>
    <t xml:space="preserve">Podpora zdravotnických služeb a přenos zkušeností </t>
  </si>
  <si>
    <t>Ukrajina</t>
  </si>
  <si>
    <t>CELKEM témata rozvojové spolupráce v gesci ČRA včetně mimořádné pomoci Ukrajině</t>
  </si>
  <si>
    <t>Nerostné zdroje a těžba</t>
  </si>
  <si>
    <t>RO na ORS/MZV (peněžní dar mezinárodním organizacím)</t>
  </si>
  <si>
    <r>
      <t xml:space="preserve">Skutečné čerpání finančních prostředků </t>
    </r>
    <r>
      <rPr>
        <b/>
        <sz val="9"/>
        <color indexed="8"/>
        <rFont val="Arial"/>
        <family val="2"/>
      </rPr>
      <t xml:space="preserve">2016 </t>
    </r>
    <r>
      <rPr>
        <sz val="8"/>
        <color indexed="8"/>
        <rFont val="Arial"/>
        <family val="2"/>
      </rPr>
      <t>(v tis. Kč)</t>
    </r>
  </si>
  <si>
    <t>viz příloha č. 3</t>
  </si>
  <si>
    <t>viz příloha č. 4</t>
  </si>
  <si>
    <t>Koordinace ZRS ČR v gesci MZV (kromě administrativních nákladů ČRA)</t>
  </si>
  <si>
    <t>CELKEM prostředky v gesci ČRA (témata a další finanční prostředky) po RO a zohlednění NNV</t>
  </si>
  <si>
    <t>Rozvojové projekty ve spolupráci s mezinárodními organizacemi nad rámec UV 468/2015</t>
  </si>
  <si>
    <t>Celkem rozvojové projekty ve spolupráci s mezinárodními organizacemi dle UV 468/2015</t>
  </si>
  <si>
    <t>Zdravotní služby vládním stipendistům</t>
  </si>
  <si>
    <t>CELKEM rozvojové aktivity v gesci MZV po RO a zohlednění NNV</t>
  </si>
  <si>
    <t>Celkem rozvojové aktivity v gesci MZV</t>
  </si>
  <si>
    <t>CELKEM rozvojové aktivity a koordinace v gesci MZV po RO a zohlednění NNV</t>
  </si>
  <si>
    <t>Rozvojové aktivity v gesci MZV včetně prostředků UV 638/2012 k Afghánistánu a po RO a NNV</t>
  </si>
  <si>
    <t>Rozvojové aktivity v gesci ČRA po RO a zohlednění NNV</t>
  </si>
  <si>
    <t xml:space="preserve">Malé lokální projekty realizované při ZÚ </t>
  </si>
  <si>
    <t>Celkem rozvojové aktivity ve spolupráci s institucemi státní správy (= vnější rozpočtová opatření)</t>
  </si>
  <si>
    <r>
      <t xml:space="preserve">                                           </t>
    </r>
    <r>
      <rPr>
        <sz val="9"/>
        <color indexed="8"/>
        <rFont val="Arial"/>
        <family val="2"/>
      </rPr>
      <t>Příloha č. 1 - Celkový přehled čerpání prostředků na realizaci ZRS ČR dle UV 468/2015 a UV 588/2016</t>
    </r>
    <r>
      <rPr>
        <sz val="9"/>
        <rFont val="Arial"/>
        <family val="2"/>
      </rPr>
      <t xml:space="preserve">                 </t>
    </r>
    <r>
      <rPr>
        <sz val="9"/>
        <color indexed="8"/>
        <rFont val="Arial"/>
        <family val="2"/>
      </rPr>
      <t xml:space="preserve">                                </t>
    </r>
  </si>
  <si>
    <r>
      <t xml:space="preserve">Rozvojové aktivity ve spolupráci s institucemi státní správy </t>
    </r>
    <r>
      <rPr>
        <i/>
        <sz val="8"/>
        <rFont val="Arial"/>
        <family val="2"/>
      </rPr>
      <t>(podrobně k jednotlivým projektům - viz příloha č. 3)</t>
    </r>
  </si>
  <si>
    <t>Program vládních stipendií - Zahraniční studenti přijatí ke studiu na VVŠ v ČR včetně UV č. 325/2015 a ostatní související agendy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</si>
</sst>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0"/>
      <name val="Arial CE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name val="Arial CE"/>
      <family val="2"/>
    </font>
    <font>
      <sz val="8"/>
      <color indexed="12"/>
      <name val="Arial CE"/>
      <family val="0"/>
    </font>
    <font>
      <sz val="10"/>
      <name val="Arial"/>
      <family val="2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b/>
      <sz val="9"/>
      <color indexed="12"/>
      <name val="Arial"/>
      <family val="2"/>
    </font>
    <font>
      <sz val="9"/>
      <name val="Arial"/>
      <family val="2"/>
    </font>
    <font>
      <sz val="10"/>
      <color indexed="12"/>
      <name val="Arial CE"/>
      <family val="0"/>
    </font>
    <font>
      <sz val="9"/>
      <color indexed="8"/>
      <name val="Arial"/>
      <family val="2"/>
    </font>
    <font>
      <b/>
      <sz val="8"/>
      <name val="Arial"/>
      <family val="2"/>
    </font>
    <font>
      <b/>
      <sz val="8"/>
      <name val="Arial CE"/>
      <family val="0"/>
    </font>
    <font>
      <b/>
      <sz val="10"/>
      <name val="Arial CE"/>
      <family val="0"/>
    </font>
    <font>
      <b/>
      <sz val="10"/>
      <name val="Arial Narrow"/>
      <family val="2"/>
    </font>
    <font>
      <b/>
      <sz val="11"/>
      <name val="Times"/>
      <family val="1"/>
    </font>
    <font>
      <sz val="10"/>
      <name val="Arial Narrow"/>
      <family val="2"/>
    </font>
    <font>
      <b/>
      <sz val="9"/>
      <color indexed="10"/>
      <name val="Arial"/>
      <family val="2"/>
    </font>
    <font>
      <b/>
      <sz val="9"/>
      <color indexed="10"/>
      <name val="Arial CE"/>
      <family val="0"/>
    </font>
    <font>
      <sz val="9"/>
      <name val="Arial CE"/>
      <family val="0"/>
    </font>
    <font>
      <sz val="10"/>
      <color indexed="10"/>
      <name val="Arial"/>
      <family val="2"/>
    </font>
    <font>
      <b/>
      <sz val="9"/>
      <name val="Arial CE"/>
      <family val="0"/>
    </font>
    <font>
      <i/>
      <sz val="8"/>
      <name val="Arial"/>
      <family val="2"/>
    </font>
    <font>
      <b/>
      <i/>
      <sz val="9"/>
      <name val="Arial"/>
      <family val="2"/>
    </font>
    <font>
      <u val="single"/>
      <sz val="9.35"/>
      <color indexed="12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gray125">
        <fgColor indexed="22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 style="medium"/>
      <bottom/>
    </border>
    <border>
      <left/>
      <right/>
      <top style="thin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0" borderId="1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16" borderId="2" applyNumberFormat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1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7" borderId="8" applyNumberFormat="0" applyAlignment="0" applyProtection="0"/>
    <xf numFmtId="0" fontId="45" fillId="19" borderId="8" applyNumberFormat="0" applyAlignment="0" applyProtection="0"/>
    <xf numFmtId="0" fontId="46" fillId="19" borderId="9" applyNumberFormat="0" applyAlignment="0" applyProtection="0"/>
    <xf numFmtId="0" fontId="4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3" borderId="0" applyNumberFormat="0" applyBorder="0" applyAlignment="0" applyProtection="0"/>
  </cellStyleXfs>
  <cellXfs count="366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3" fontId="5" fillId="0" borderId="11" xfId="0" applyNumberFormat="1" applyFont="1" applyFill="1" applyBorder="1" applyAlignment="1">
      <alignment horizontal="right" vertical="center" wrapText="1"/>
    </xf>
    <xf numFmtId="0" fontId="5" fillId="0" borderId="11" xfId="137" applyFont="1" applyBorder="1" applyAlignment="1">
      <alignment horizontal="left" vertical="center" wrapText="1"/>
      <protection/>
    </xf>
    <xf numFmtId="0" fontId="7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3" fontId="5" fillId="0" borderId="11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3" fontId="5" fillId="0" borderId="11" xfId="0" applyNumberFormat="1" applyFont="1" applyFill="1" applyBorder="1" applyAlignment="1">
      <alignment horizontal="right" vertical="center"/>
    </xf>
    <xf numFmtId="0" fontId="5" fillId="0" borderId="11" xfId="137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7" fillId="0" borderId="11" xfId="0" applyFont="1" applyFill="1" applyBorder="1" applyAlignment="1">
      <alignment horizontal="left" vertical="center"/>
    </xf>
    <xf numFmtId="3" fontId="3" fillId="17" borderId="12" xfId="0" applyNumberFormat="1" applyFont="1" applyFill="1" applyBorder="1" applyAlignment="1">
      <alignment horizontal="right" vertical="center" wrapText="1"/>
    </xf>
    <xf numFmtId="0" fontId="0" fillId="0" borderId="13" xfId="0" applyBorder="1" applyAlignment="1">
      <alignment/>
    </xf>
    <xf numFmtId="3" fontId="5" fillId="0" borderId="14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0" fillId="11" borderId="0" xfId="0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16" xfId="0" applyFont="1" applyBorder="1" applyAlignment="1">
      <alignment/>
    </xf>
    <xf numFmtId="0" fontId="4" fillId="25" borderId="0" xfId="0" applyFont="1" applyFill="1" applyBorder="1" applyAlignment="1">
      <alignment horizontal="left" vertical="center"/>
    </xf>
    <xf numFmtId="3" fontId="8" fillId="17" borderId="17" xfId="0" applyNumberFormat="1" applyFont="1" applyFill="1" applyBorder="1" applyAlignment="1">
      <alignment vertical="center" wrapText="1"/>
    </xf>
    <xf numFmtId="0" fontId="11" fillId="0" borderId="0" xfId="0" applyFont="1" applyAlignment="1">
      <alignment/>
    </xf>
    <xf numFmtId="0" fontId="5" fillId="0" borderId="11" xfId="0" applyFont="1" applyBorder="1" applyAlignment="1">
      <alignment horizontal="left" vertical="center" wrapText="1"/>
    </xf>
    <xf numFmtId="3" fontId="7" fillId="0" borderId="11" xfId="0" applyNumberFormat="1" applyFont="1" applyFill="1" applyBorder="1" applyAlignment="1">
      <alignment/>
    </xf>
    <xf numFmtId="3" fontId="6" fillId="26" borderId="12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left" vertical="center" wrapText="1"/>
    </xf>
    <xf numFmtId="3" fontId="2" fillId="0" borderId="11" xfId="0" applyNumberFormat="1" applyFont="1" applyFill="1" applyBorder="1" applyAlignment="1">
      <alignment horizontal="right" vertical="center" wrapText="1"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0" fontId="7" fillId="0" borderId="14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5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0" xfId="0" applyFont="1" applyAlignment="1">
      <alignment/>
    </xf>
    <xf numFmtId="0" fontId="14" fillId="0" borderId="18" xfId="0" applyFont="1" applyBorder="1" applyAlignment="1">
      <alignment/>
    </xf>
    <xf numFmtId="0" fontId="10" fillId="0" borderId="0" xfId="0" applyFont="1" applyFill="1" applyAlignment="1">
      <alignment/>
    </xf>
    <xf numFmtId="3" fontId="3" fillId="17" borderId="17" xfId="0" applyNumberFormat="1" applyFont="1" applyFill="1" applyBorder="1" applyAlignment="1">
      <alignment horizontal="right" vertical="center" wrapText="1"/>
    </xf>
    <xf numFmtId="3" fontId="5" fillId="0" borderId="11" xfId="0" applyNumberFormat="1" applyFont="1" applyFill="1" applyBorder="1" applyAlignment="1">
      <alignment horizontal="right" vertical="center" wrapText="1"/>
    </xf>
    <xf numFmtId="0" fontId="0" fillId="0" borderId="19" xfId="0" applyBorder="1" applyAlignment="1">
      <alignment/>
    </xf>
    <xf numFmtId="0" fontId="0" fillId="25" borderId="0" xfId="0" applyFill="1" applyBorder="1" applyAlignment="1">
      <alignment/>
    </xf>
    <xf numFmtId="3" fontId="3" fillId="25" borderId="11" xfId="0" applyNumberFormat="1" applyFont="1" applyFill="1" applyBorder="1" applyAlignment="1">
      <alignment horizontal="right" vertical="center" wrapText="1"/>
    </xf>
    <xf numFmtId="0" fontId="12" fillId="0" borderId="11" xfId="0" applyFont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right" vertical="center" wrapText="1"/>
    </xf>
    <xf numFmtId="3" fontId="5" fillId="0" borderId="18" xfId="0" applyNumberFormat="1" applyFont="1" applyFill="1" applyBorder="1" applyAlignment="1">
      <alignment horizontal="right" vertical="center" wrapText="1"/>
    </xf>
    <xf numFmtId="3" fontId="6" fillId="26" borderId="17" xfId="0" applyNumberFormat="1" applyFont="1" applyFill="1" applyBorder="1" applyAlignment="1">
      <alignment horizontal="right" vertical="center" wrapText="1"/>
    </xf>
    <xf numFmtId="0" fontId="0" fillId="25" borderId="15" xfId="0" applyFill="1" applyBorder="1" applyAlignment="1">
      <alignment horizontal="left" vertical="center" wrapText="1"/>
    </xf>
    <xf numFmtId="3" fontId="3" fillId="25" borderId="15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Border="1" applyAlignment="1">
      <alignment/>
    </xf>
    <xf numFmtId="0" fontId="3" fillId="25" borderId="18" xfId="0" applyFont="1" applyFill="1" applyBorder="1" applyAlignment="1">
      <alignment horizontal="left" vertical="center" wrapText="1"/>
    </xf>
    <xf numFmtId="3" fontId="3" fillId="25" borderId="18" xfId="0" applyNumberFormat="1" applyFont="1" applyFill="1" applyBorder="1" applyAlignment="1">
      <alignment horizontal="right" vertical="center" wrapText="1"/>
    </xf>
    <xf numFmtId="3" fontId="3" fillId="26" borderId="16" xfId="0" applyNumberFormat="1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center" wrapText="1"/>
    </xf>
    <xf numFmtId="3" fontId="2" fillId="0" borderId="11" xfId="0" applyNumberFormat="1" applyFont="1" applyFill="1" applyBorder="1" applyAlignment="1">
      <alignment horizontal="right" vertical="center" wrapText="1"/>
    </xf>
    <xf numFmtId="0" fontId="12" fillId="0" borderId="21" xfId="0" applyFont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 horizontal="right" vertical="center" wrapText="1"/>
    </xf>
    <xf numFmtId="3" fontId="5" fillId="0" borderId="11" xfId="0" applyNumberFormat="1" applyFont="1" applyFill="1" applyBorder="1" applyAlignment="1">
      <alignment horizontal="right"/>
    </xf>
    <xf numFmtId="0" fontId="5" fillId="0" borderId="11" xfId="0" applyFont="1" applyBorder="1" applyAlignment="1">
      <alignment vertical="center" wrapText="1"/>
    </xf>
    <xf numFmtId="3" fontId="5" fillId="0" borderId="11" xfId="0" applyNumberFormat="1" applyFont="1" applyFill="1" applyBorder="1" applyAlignment="1">
      <alignment vertical="center"/>
    </xf>
    <xf numFmtId="3" fontId="6" fillId="7" borderId="12" xfId="0" applyNumberFormat="1" applyFont="1" applyFill="1" applyBorder="1" applyAlignment="1">
      <alignment horizontal="right" vertical="center" wrapText="1"/>
    </xf>
    <xf numFmtId="3" fontId="5" fillId="0" borderId="11" xfId="0" applyNumberFormat="1" applyFont="1" applyFill="1" applyBorder="1" applyAlignment="1">
      <alignment horizontal="left"/>
    </xf>
    <xf numFmtId="3" fontId="7" fillId="0" borderId="11" xfId="0" applyNumberFormat="1" applyFont="1" applyFill="1" applyBorder="1" applyAlignment="1">
      <alignment horizontal="left" vertical="center"/>
    </xf>
    <xf numFmtId="3" fontId="5" fillId="0" borderId="11" xfId="0" applyNumberFormat="1" applyFont="1" applyFill="1" applyBorder="1" applyAlignment="1">
      <alignment horizontal="left" vertical="center" wrapText="1"/>
    </xf>
    <xf numFmtId="3" fontId="7" fillId="0" borderId="11" xfId="0" applyNumberFormat="1" applyFont="1" applyFill="1" applyBorder="1" applyAlignment="1">
      <alignment horizontal="left" vertical="center" wrapText="1"/>
    </xf>
    <xf numFmtId="3" fontId="5" fillId="0" borderId="11" xfId="0" applyNumberFormat="1" applyFont="1" applyFill="1" applyBorder="1" applyAlignment="1">
      <alignment horizontal="left" vertical="center"/>
    </xf>
    <xf numFmtId="0" fontId="19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9" fillId="0" borderId="0" xfId="0" applyFont="1" applyAlignment="1">
      <alignment horizontal="justify"/>
    </xf>
    <xf numFmtId="0" fontId="0" fillId="0" borderId="11" xfId="0" applyFill="1" applyBorder="1" applyAlignment="1">
      <alignment horizontal="center"/>
    </xf>
    <xf numFmtId="0" fontId="19" fillId="0" borderId="11" xfId="0" applyFont="1" applyBorder="1" applyAlignment="1">
      <alignment horizontal="left"/>
    </xf>
    <xf numFmtId="0" fontId="18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20" fillId="0" borderId="11" xfId="0" applyFont="1" applyBorder="1" applyAlignment="1">
      <alignment horizontal="left"/>
    </xf>
    <xf numFmtId="0" fontId="18" fillId="0" borderId="0" xfId="0" applyFont="1" applyFill="1" applyBorder="1" applyAlignment="1">
      <alignment wrapText="1"/>
    </xf>
    <xf numFmtId="0" fontId="21" fillId="0" borderId="11" xfId="0" applyFont="1" applyBorder="1" applyAlignment="1">
      <alignment horizontal="left"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justify"/>
    </xf>
    <xf numFmtId="3" fontId="7" fillId="0" borderId="14" xfId="0" applyNumberFormat="1" applyFont="1" applyFill="1" applyBorder="1" applyAlignment="1">
      <alignment horizontal="right" vertical="center"/>
    </xf>
    <xf numFmtId="0" fontId="0" fillId="0" borderId="14" xfId="0" applyFill="1" applyBorder="1" applyAlignment="1">
      <alignment horizontal="center"/>
    </xf>
    <xf numFmtId="0" fontId="21" fillId="0" borderId="14" xfId="0" applyFont="1" applyBorder="1" applyAlignment="1">
      <alignment horizontal="justify"/>
    </xf>
    <xf numFmtId="0" fontId="0" fillId="0" borderId="18" xfId="0" applyFill="1" applyBorder="1" applyAlignment="1">
      <alignment horizontal="center"/>
    </xf>
    <xf numFmtId="0" fontId="21" fillId="0" borderId="18" xfId="0" applyFont="1" applyBorder="1" applyAlignment="1">
      <alignment horizontal="justify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21" fillId="0" borderId="0" xfId="0" applyFont="1" applyAlignment="1">
      <alignment horizontal="justify"/>
    </xf>
    <xf numFmtId="0" fontId="0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/>
    </xf>
    <xf numFmtId="3" fontId="6" fillId="27" borderId="12" xfId="0" applyNumberFormat="1" applyFont="1" applyFill="1" applyBorder="1" applyAlignment="1">
      <alignment horizontal="right" vertical="center" wrapText="1"/>
    </xf>
    <xf numFmtId="3" fontId="6" fillId="14" borderId="12" xfId="0" applyNumberFormat="1" applyFont="1" applyFill="1" applyBorder="1" applyAlignment="1">
      <alignment horizontal="right" vertical="center" wrapText="1"/>
    </xf>
    <xf numFmtId="0" fontId="19" fillId="0" borderId="1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3" fontId="7" fillId="0" borderId="17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2" fillId="24" borderId="22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49" fontId="2" fillId="24" borderId="23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6" fillId="25" borderId="24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7" fillId="17" borderId="21" xfId="0" applyFont="1" applyFill="1" applyBorder="1" applyAlignment="1">
      <alignment/>
    </xf>
    <xf numFmtId="0" fontId="5" fillId="0" borderId="16" xfId="0" applyFont="1" applyFill="1" applyBorder="1" applyAlignment="1">
      <alignment horizontal="center" vertical="center" wrapText="1"/>
    </xf>
    <xf numFmtId="3" fontId="3" fillId="11" borderId="18" xfId="0" applyNumberFormat="1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5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3" fontId="6" fillId="27" borderId="20" xfId="0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left" vertical="center"/>
    </xf>
    <xf numFmtId="3" fontId="26" fillId="17" borderId="17" xfId="0" applyNumberFormat="1" applyFont="1" applyFill="1" applyBorder="1" applyAlignment="1">
      <alignment vertical="center" wrapText="1"/>
    </xf>
    <xf numFmtId="3" fontId="6" fillId="26" borderId="11" xfId="0" applyNumberFormat="1" applyFont="1" applyFill="1" applyBorder="1" applyAlignment="1">
      <alignment horizontal="right" vertical="center" wrapText="1"/>
    </xf>
    <xf numFmtId="3" fontId="6" fillId="0" borderId="14" xfId="0" applyNumberFormat="1" applyFont="1" applyFill="1" applyBorder="1" applyAlignment="1">
      <alignment horizontal="right" vertical="center" wrapText="1"/>
    </xf>
    <xf numFmtId="3" fontId="28" fillId="0" borderId="18" xfId="0" applyNumberFormat="1" applyFont="1" applyFill="1" applyBorder="1" applyAlignment="1">
      <alignment horizontal="right" vertical="center" wrapText="1"/>
    </xf>
    <xf numFmtId="3" fontId="27" fillId="0" borderId="18" xfId="0" applyNumberFormat="1" applyFont="1" applyFill="1" applyBorder="1" applyAlignment="1">
      <alignment horizontal="right" vertical="center" wrapText="1"/>
    </xf>
    <xf numFmtId="0" fontId="7" fillId="0" borderId="11" xfId="0" applyFont="1" applyBorder="1" applyAlignment="1">
      <alignment vertical="center"/>
    </xf>
    <xf numFmtId="0" fontId="7" fillId="0" borderId="14" xfId="0" applyFont="1" applyBorder="1" applyAlignment="1">
      <alignment/>
    </xf>
    <xf numFmtId="3" fontId="7" fillId="0" borderId="14" xfId="0" applyNumberFormat="1" applyFont="1" applyBorder="1" applyAlignment="1">
      <alignment/>
    </xf>
    <xf numFmtId="3" fontId="8" fillId="17" borderId="12" xfId="0" applyNumberFormat="1" applyFont="1" applyFill="1" applyBorder="1" applyAlignment="1">
      <alignment vertical="center" wrapText="1"/>
    </xf>
    <xf numFmtId="3" fontId="6" fillId="17" borderId="12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 wrapText="1"/>
    </xf>
    <xf numFmtId="0" fontId="0" fillId="0" borderId="13" xfId="0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Font="1" applyFill="1" applyBorder="1" applyAlignment="1">
      <alignment/>
    </xf>
    <xf numFmtId="0" fontId="0" fillId="0" borderId="28" xfId="0" applyFill="1" applyBorder="1" applyAlignment="1">
      <alignment/>
    </xf>
    <xf numFmtId="49" fontId="2" fillId="24" borderId="29" xfId="0" applyNumberFormat="1" applyFont="1" applyFill="1" applyBorder="1" applyAlignment="1">
      <alignment horizontal="center" vertical="center" wrapText="1"/>
    </xf>
    <xf numFmtId="3" fontId="3" fillId="25" borderId="30" xfId="0" applyNumberFormat="1" applyFont="1" applyFill="1" applyBorder="1" applyAlignment="1">
      <alignment horizontal="right" vertical="center" wrapText="1"/>
    </xf>
    <xf numFmtId="0" fontId="4" fillId="25" borderId="31" xfId="0" applyFont="1" applyFill="1" applyBorder="1" applyAlignment="1">
      <alignment horizontal="left" vertical="center"/>
    </xf>
    <xf numFmtId="3" fontId="5" fillId="0" borderId="11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31" xfId="0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3" fillId="26" borderId="20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right" vertical="center" wrapText="1"/>
    </xf>
    <xf numFmtId="3" fontId="3" fillId="26" borderId="16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left" vertical="center"/>
    </xf>
    <xf numFmtId="0" fontId="0" fillId="0" borderId="11" xfId="0" applyFill="1" applyBorder="1" applyAlignment="1">
      <alignment vertical="center"/>
    </xf>
    <xf numFmtId="3" fontId="3" fillId="17" borderId="20" xfId="0" applyNumberFormat="1" applyFont="1" applyFill="1" applyBorder="1" applyAlignment="1">
      <alignment horizontal="right" vertical="center" wrapText="1"/>
    </xf>
    <xf numFmtId="3" fontId="3" fillId="11" borderId="32" xfId="0" applyNumberFormat="1" applyFont="1" applyFill="1" applyBorder="1" applyAlignment="1">
      <alignment horizontal="right" vertical="center" wrapText="1"/>
    </xf>
    <xf numFmtId="0" fontId="3" fillId="14" borderId="33" xfId="0" applyFont="1" applyFill="1" applyBorder="1" applyAlignment="1">
      <alignment vertical="center"/>
    </xf>
    <xf numFmtId="0" fontId="0" fillId="14" borderId="34" xfId="0" applyFill="1" applyBorder="1" applyAlignment="1">
      <alignment vertical="center"/>
    </xf>
    <xf numFmtId="3" fontId="6" fillId="14" borderId="34" xfId="0" applyNumberFormat="1" applyFont="1" applyFill="1" applyBorder="1" applyAlignment="1">
      <alignment horizontal="right" vertical="center" wrapText="1"/>
    </xf>
    <xf numFmtId="3" fontId="6" fillId="14" borderId="35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3" fontId="3" fillId="26" borderId="20" xfId="0" applyNumberFormat="1" applyFont="1" applyFill="1" applyBorder="1" applyAlignment="1">
      <alignment horizontal="right" vertical="center" wrapText="1"/>
    </xf>
    <xf numFmtId="3" fontId="6" fillId="15" borderId="14" xfId="0" applyNumberFormat="1" applyFont="1" applyFill="1" applyBorder="1" applyAlignment="1">
      <alignment horizontal="right" vertical="center" wrapText="1"/>
    </xf>
    <xf numFmtId="3" fontId="6" fillId="17" borderId="18" xfId="0" applyNumberFormat="1" applyFont="1" applyFill="1" applyBorder="1" applyAlignment="1">
      <alignment horizontal="right" vertical="center" wrapText="1"/>
    </xf>
    <xf numFmtId="0" fontId="5" fillId="0" borderId="39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3" fontId="6" fillId="27" borderId="11" xfId="0" applyNumberFormat="1" applyFont="1" applyFill="1" applyBorder="1" applyAlignment="1">
      <alignment horizontal="right" vertical="center" wrapText="1"/>
    </xf>
    <xf numFmtId="0" fontId="0" fillId="0" borderId="32" xfId="0" applyBorder="1" applyAlignment="1">
      <alignment/>
    </xf>
    <xf numFmtId="0" fontId="0" fillId="0" borderId="32" xfId="0" applyBorder="1" applyAlignment="1">
      <alignment/>
    </xf>
    <xf numFmtId="0" fontId="0" fillId="17" borderId="11" xfId="0" applyFill="1" applyBorder="1" applyAlignment="1">
      <alignment/>
    </xf>
    <xf numFmtId="0" fontId="0" fillId="17" borderId="11" xfId="0" applyFill="1" applyBorder="1" applyAlignment="1">
      <alignment/>
    </xf>
    <xf numFmtId="3" fontId="7" fillId="25" borderId="14" xfId="0" applyNumberFormat="1" applyFont="1" applyFill="1" applyBorder="1" applyAlignment="1">
      <alignment vertical="center" wrapText="1"/>
    </xf>
    <xf numFmtId="3" fontId="3" fillId="11" borderId="20" xfId="0" applyNumberFormat="1" applyFont="1" applyFill="1" applyBorder="1" applyAlignment="1">
      <alignment horizontal="right" vertical="center" wrapText="1"/>
    </xf>
    <xf numFmtId="3" fontId="6" fillId="3" borderId="25" xfId="0" applyNumberFormat="1" applyFont="1" applyFill="1" applyBorder="1" applyAlignment="1">
      <alignment horizontal="right" vertical="center" wrapText="1"/>
    </xf>
    <xf numFmtId="3" fontId="6" fillId="3" borderId="28" xfId="0" applyNumberFormat="1" applyFont="1" applyFill="1" applyBorder="1" applyAlignment="1">
      <alignment horizontal="right" vertical="center" wrapText="1"/>
    </xf>
    <xf numFmtId="3" fontId="3" fillId="26" borderId="11" xfId="0" applyNumberFormat="1" applyFont="1" applyFill="1" applyBorder="1" applyAlignment="1">
      <alignment horizontal="right" vertical="center" wrapText="1"/>
    </xf>
    <xf numFmtId="3" fontId="3" fillId="17" borderId="41" xfId="0" applyNumberFormat="1" applyFont="1" applyFill="1" applyBorder="1" applyAlignment="1">
      <alignment horizontal="right" vertical="center" wrapText="1"/>
    </xf>
    <xf numFmtId="3" fontId="3" fillId="11" borderId="42" xfId="0" applyNumberFormat="1" applyFont="1" applyFill="1" applyBorder="1" applyAlignment="1">
      <alignment horizontal="right" vertical="center" wrapText="1"/>
    </xf>
    <xf numFmtId="3" fontId="15" fillId="0" borderId="11" xfId="0" applyNumberFormat="1" applyFont="1" applyFill="1" applyBorder="1" applyAlignment="1">
      <alignment horizontal="right" vertical="center" wrapText="1"/>
    </xf>
    <xf numFmtId="0" fontId="0" fillId="0" borderId="13" xfId="0" applyFill="1" applyBorder="1" applyAlignment="1">
      <alignment/>
    </xf>
    <xf numFmtId="0" fontId="0" fillId="0" borderId="25" xfId="0" applyBorder="1" applyAlignment="1">
      <alignment vertical="center" wrapText="1"/>
    </xf>
    <xf numFmtId="0" fontId="3" fillId="0" borderId="43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3" fillId="17" borderId="26" xfId="0" applyFont="1" applyFill="1" applyBorder="1" applyAlignment="1">
      <alignment horizontal="left" vertical="center" wrapText="1"/>
    </xf>
    <xf numFmtId="0" fontId="3" fillId="17" borderId="13" xfId="0" applyFont="1" applyFill="1" applyBorder="1" applyAlignment="1">
      <alignment horizontal="left" vertical="center" wrapText="1"/>
    </xf>
    <xf numFmtId="0" fontId="0" fillId="0" borderId="27" xfId="0" applyBorder="1" applyAlignment="1">
      <alignment vertical="center" wrapText="1"/>
    </xf>
    <xf numFmtId="0" fontId="3" fillId="17" borderId="44" xfId="0" applyFont="1" applyFill="1" applyBorder="1" applyAlignment="1">
      <alignment horizontal="left" vertical="center" wrapText="1"/>
    </xf>
    <xf numFmtId="0" fontId="3" fillId="17" borderId="45" xfId="0" applyFont="1" applyFill="1" applyBorder="1" applyAlignment="1">
      <alignment horizontal="left" vertical="center" wrapText="1"/>
    </xf>
    <xf numFmtId="0" fontId="0" fillId="0" borderId="46" xfId="0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27" xfId="0" applyBorder="1" applyAlignment="1">
      <alignment vertical="center"/>
    </xf>
    <xf numFmtId="0" fontId="3" fillId="17" borderId="39" xfId="0" applyFont="1" applyFill="1" applyBorder="1" applyAlignment="1">
      <alignment horizontal="left" vertical="center" wrapText="1"/>
    </xf>
    <xf numFmtId="0" fontId="3" fillId="17" borderId="47" xfId="0" applyFont="1" applyFill="1" applyBorder="1" applyAlignment="1">
      <alignment horizontal="left" vertical="center" wrapText="1"/>
    </xf>
    <xf numFmtId="0" fontId="0" fillId="0" borderId="48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0" fillId="0" borderId="45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3" fillId="17" borderId="49" xfId="0" applyFont="1" applyFill="1" applyBorder="1" applyAlignment="1">
      <alignment horizontal="left" vertical="center" wrapText="1"/>
    </xf>
    <xf numFmtId="0" fontId="0" fillId="0" borderId="50" xfId="0" applyBorder="1" applyAlignment="1">
      <alignment vertical="center" wrapText="1"/>
    </xf>
    <xf numFmtId="0" fontId="3" fillId="11" borderId="51" xfId="0" applyFont="1" applyFill="1" applyBorder="1" applyAlignment="1">
      <alignment horizontal="left" vertical="center" wrapText="1"/>
    </xf>
    <xf numFmtId="0" fontId="3" fillId="11" borderId="52" xfId="0" applyFont="1" applyFill="1" applyBorder="1" applyAlignment="1">
      <alignment horizontal="left" vertical="center" wrapText="1"/>
    </xf>
    <xf numFmtId="0" fontId="0" fillId="0" borderId="53" xfId="0" applyBorder="1" applyAlignment="1">
      <alignment vertical="center" wrapText="1"/>
    </xf>
    <xf numFmtId="0" fontId="22" fillId="0" borderId="54" xfId="0" applyFont="1" applyFill="1" applyBorder="1" applyAlignment="1">
      <alignment horizontal="left" vertical="center" wrapText="1"/>
    </xf>
    <xf numFmtId="0" fontId="22" fillId="0" borderId="19" xfId="0" applyFont="1" applyFill="1" applyBorder="1" applyAlignment="1">
      <alignment horizontal="left" vertical="center" wrapText="1"/>
    </xf>
    <xf numFmtId="0" fontId="22" fillId="0" borderId="55" xfId="0" applyFont="1" applyFill="1" applyBorder="1" applyAlignment="1">
      <alignment horizontal="left" vertical="center" wrapText="1"/>
    </xf>
    <xf numFmtId="0" fontId="2" fillId="25" borderId="43" xfId="0" applyFont="1" applyFill="1" applyBorder="1" applyAlignment="1">
      <alignment horizontal="left" vertical="center" shrinkToFit="1"/>
    </xf>
    <xf numFmtId="0" fontId="7" fillId="0" borderId="25" xfId="0" applyFont="1" applyBorder="1" applyAlignment="1">
      <alignment horizontal="left" vertical="center" shrinkToFit="1"/>
    </xf>
    <xf numFmtId="0" fontId="7" fillId="0" borderId="56" xfId="0" applyFont="1" applyBorder="1" applyAlignment="1">
      <alignment vertical="center" shrinkToFit="1"/>
    </xf>
    <xf numFmtId="0" fontId="3" fillId="11" borderId="24" xfId="0" applyFont="1" applyFill="1" applyBorder="1" applyAlignment="1">
      <alignment horizontal="left" vertical="center" wrapText="1"/>
    </xf>
    <xf numFmtId="0" fontId="3" fillId="11" borderId="15" xfId="0" applyFont="1" applyFill="1" applyBorder="1" applyAlignment="1">
      <alignment horizontal="left" vertical="center" wrapText="1"/>
    </xf>
    <xf numFmtId="0" fontId="0" fillId="0" borderId="30" xfId="0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13" xfId="0" applyBorder="1" applyAlignment="1">
      <alignment/>
    </xf>
    <xf numFmtId="0" fontId="0" fillId="0" borderId="27" xfId="0" applyBorder="1" applyAlignment="1">
      <alignment/>
    </xf>
    <xf numFmtId="0" fontId="3" fillId="26" borderId="44" xfId="0" applyFont="1" applyFill="1" applyBorder="1" applyAlignment="1">
      <alignment vertical="center" wrapText="1"/>
    </xf>
    <xf numFmtId="0" fontId="3" fillId="26" borderId="45" xfId="0" applyFont="1" applyFill="1" applyBorder="1" applyAlignment="1">
      <alignment vertical="center" wrapText="1"/>
    </xf>
    <xf numFmtId="0" fontId="3" fillId="26" borderId="44" xfId="0" applyFont="1" applyFill="1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3" fillId="14" borderId="26" xfId="0" applyFont="1" applyFill="1" applyBorder="1" applyAlignment="1">
      <alignment vertical="center"/>
    </xf>
    <xf numFmtId="0" fontId="0" fillId="14" borderId="13" xfId="0" applyFill="1" applyBorder="1" applyAlignment="1">
      <alignment vertical="center"/>
    </xf>
    <xf numFmtId="0" fontId="0" fillId="14" borderId="27" xfId="0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3" fillId="26" borderId="45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vertical="center"/>
    </xf>
    <xf numFmtId="0" fontId="6" fillId="26" borderId="54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55" xfId="0" applyBorder="1" applyAlignment="1">
      <alignment vertical="center" wrapText="1"/>
    </xf>
    <xf numFmtId="0" fontId="3" fillId="26" borderId="26" xfId="0" applyFont="1" applyFill="1" applyBorder="1" applyAlignment="1">
      <alignment vertical="center"/>
    </xf>
    <xf numFmtId="0" fontId="3" fillId="25" borderId="43" xfId="0" applyFont="1" applyFill="1" applyBorder="1" applyAlignment="1">
      <alignment horizontal="left" vertical="center" wrapText="1"/>
    </xf>
    <xf numFmtId="0" fontId="6" fillId="26" borderId="39" xfId="0" applyFont="1" applyFill="1" applyBorder="1" applyAlignment="1">
      <alignment horizontal="left" vertical="center" wrapText="1"/>
    </xf>
    <xf numFmtId="0" fontId="6" fillId="26" borderId="47" xfId="0" applyFont="1" applyFill="1" applyBorder="1" applyAlignment="1">
      <alignment horizontal="left" vertical="center" wrapText="1"/>
    </xf>
    <xf numFmtId="0" fontId="22" fillId="0" borderId="43" xfId="0" applyFont="1" applyFill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8" xfId="0" applyFont="1" applyBorder="1" applyAlignment="1">
      <alignment vertical="center" wrapText="1"/>
    </xf>
    <xf numFmtId="0" fontId="3" fillId="26" borderId="54" xfId="0" applyFont="1" applyFill="1" applyBorder="1" applyAlignment="1">
      <alignment horizontal="left" vertical="center" wrapText="1"/>
    </xf>
    <xf numFmtId="0" fontId="3" fillId="26" borderId="19" xfId="0" applyFont="1" applyFill="1" applyBorder="1" applyAlignment="1">
      <alignment horizontal="left" vertical="center" wrapText="1"/>
    </xf>
    <xf numFmtId="0" fontId="10" fillId="0" borderId="5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3" fillId="27" borderId="26" xfId="0" applyFont="1" applyFill="1" applyBorder="1" applyAlignment="1">
      <alignment vertical="center" wrapText="1"/>
    </xf>
    <xf numFmtId="0" fontId="0" fillId="27" borderId="13" xfId="0" applyFill="1" applyBorder="1" applyAlignment="1">
      <alignment vertical="center" wrapText="1"/>
    </xf>
    <xf numFmtId="0" fontId="0" fillId="27" borderId="27" xfId="0" applyFill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3" fillId="26" borderId="39" xfId="0" applyFont="1" applyFill="1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6" fillId="26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3" fillId="26" borderId="26" xfId="0" applyFont="1" applyFill="1" applyBorder="1" applyAlignment="1">
      <alignment vertical="center" wrapText="1"/>
    </xf>
    <xf numFmtId="0" fontId="0" fillId="26" borderId="13" xfId="0" applyFill="1" applyBorder="1" applyAlignment="1">
      <alignment vertical="center" wrapText="1"/>
    </xf>
    <xf numFmtId="0" fontId="27" fillId="0" borderId="18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3" fillId="27" borderId="43" xfId="0" applyFont="1" applyFill="1" applyBorder="1" applyAlignment="1">
      <alignment vertical="center" wrapText="1"/>
    </xf>
    <xf numFmtId="0" fontId="3" fillId="27" borderId="25" xfId="0" applyFont="1" applyFill="1" applyBorder="1" applyAlignment="1">
      <alignment vertical="center" wrapText="1"/>
    </xf>
    <xf numFmtId="0" fontId="3" fillId="25" borderId="33" xfId="0" applyFont="1" applyFill="1" applyBorder="1" applyAlignment="1">
      <alignment horizontal="left"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5" fillId="0" borderId="14" xfId="0" applyFont="1" applyFill="1" applyBorder="1" applyAlignment="1">
      <alignment vertical="center"/>
    </xf>
    <xf numFmtId="0" fontId="3" fillId="0" borderId="59" xfId="0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22" fillId="0" borderId="43" xfId="0" applyFont="1" applyFill="1" applyBorder="1" applyAlignment="1">
      <alignment horizontal="left" vertical="center" wrapText="1"/>
    </xf>
    <xf numFmtId="0" fontId="24" fillId="0" borderId="25" xfId="0" applyFont="1" applyBorder="1" applyAlignment="1">
      <alignment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6" fillId="17" borderId="36" xfId="0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6" fillId="0" borderId="43" xfId="0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8" xfId="0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3" fillId="27" borderId="24" xfId="0" applyFont="1" applyFill="1" applyBorder="1" applyAlignment="1">
      <alignment vertical="center" wrapText="1"/>
    </xf>
    <xf numFmtId="0" fontId="0" fillId="27" borderId="15" xfId="0" applyFill="1" applyBorder="1" applyAlignment="1">
      <alignment vertical="center" wrapText="1"/>
    </xf>
    <xf numFmtId="0" fontId="16" fillId="15" borderId="39" xfId="0" applyFont="1" applyFill="1" applyBorder="1" applyAlignment="1">
      <alignment vertical="center"/>
    </xf>
    <xf numFmtId="0" fontId="6" fillId="15" borderId="47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 wrapText="1"/>
    </xf>
    <xf numFmtId="0" fontId="6" fillId="17" borderId="26" xfId="0" applyFont="1" applyFill="1" applyBorder="1" applyAlignment="1">
      <alignment horizontal="left" vertical="center" wrapText="1"/>
    </xf>
    <xf numFmtId="0" fontId="6" fillId="17" borderId="27" xfId="0" applyFont="1" applyFill="1" applyBorder="1" applyAlignment="1">
      <alignment horizontal="left" vertical="center" wrapText="1"/>
    </xf>
    <xf numFmtId="0" fontId="5" fillId="25" borderId="24" xfId="0" applyFont="1" applyFill="1" applyBorder="1" applyAlignment="1">
      <alignment horizontal="left" vertical="center"/>
    </xf>
    <xf numFmtId="0" fontId="5" fillId="25" borderId="15" xfId="0" applyFont="1" applyFill="1" applyBorder="1" applyAlignment="1">
      <alignment horizontal="left" vertical="center"/>
    </xf>
    <xf numFmtId="0" fontId="5" fillId="25" borderId="30" xfId="0" applyFont="1" applyFill="1" applyBorder="1" applyAlignment="1">
      <alignment horizontal="left" vertical="center"/>
    </xf>
    <xf numFmtId="0" fontId="0" fillId="0" borderId="43" xfId="0" applyBorder="1" applyAlignment="1">
      <alignment/>
    </xf>
    <xf numFmtId="0" fontId="0" fillId="0" borderId="25" xfId="0" applyBorder="1" applyAlignment="1">
      <alignment/>
    </xf>
    <xf numFmtId="0" fontId="0" fillId="0" borderId="28" xfId="0" applyBorder="1" applyAlignment="1">
      <alignment/>
    </xf>
    <xf numFmtId="0" fontId="22" fillId="0" borderId="36" xfId="0" applyFont="1" applyFill="1" applyBorder="1" applyAlignment="1">
      <alignment horizontal="left" vertical="center"/>
    </xf>
    <xf numFmtId="0" fontId="22" fillId="0" borderId="37" xfId="0" applyFont="1" applyFill="1" applyBorder="1" applyAlignment="1">
      <alignment horizontal="left" vertical="center"/>
    </xf>
    <xf numFmtId="0" fontId="22" fillId="0" borderId="38" xfId="0" applyFont="1" applyFill="1" applyBorder="1" applyAlignment="1">
      <alignment horizontal="left" vertical="center"/>
    </xf>
    <xf numFmtId="0" fontId="6" fillId="3" borderId="43" xfId="0" applyFont="1" applyFill="1" applyBorder="1" applyAlignment="1">
      <alignment vertical="center"/>
    </xf>
    <xf numFmtId="0" fontId="6" fillId="3" borderId="25" xfId="0" applyFont="1" applyFill="1" applyBorder="1" applyAlignment="1">
      <alignment vertical="center"/>
    </xf>
    <xf numFmtId="0" fontId="6" fillId="0" borderId="39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26" fillId="26" borderId="43" xfId="0" applyFont="1" applyFill="1" applyBorder="1" applyAlignment="1">
      <alignment horizontal="left" vertical="center" wrapText="1"/>
    </xf>
    <xf numFmtId="0" fontId="26" fillId="26" borderId="25" xfId="0" applyFont="1" applyFill="1" applyBorder="1" applyAlignment="1">
      <alignment horizontal="left"/>
    </xf>
    <xf numFmtId="0" fontId="26" fillId="26" borderId="28" xfId="0" applyFont="1" applyFill="1" applyBorder="1" applyAlignment="1">
      <alignment horizontal="left"/>
    </xf>
    <xf numFmtId="0" fontId="16" fillId="7" borderId="26" xfId="0" applyFont="1" applyFill="1" applyBorder="1" applyAlignment="1">
      <alignment vertical="center"/>
    </xf>
    <xf numFmtId="0" fontId="22" fillId="0" borderId="26" xfId="0" applyFont="1" applyBorder="1" applyAlignment="1">
      <alignment vertical="center"/>
    </xf>
    <xf numFmtId="0" fontId="24" fillId="0" borderId="30" xfId="0" applyFont="1" applyBorder="1" applyAlignment="1">
      <alignment/>
    </xf>
    <xf numFmtId="0" fontId="5" fillId="0" borderId="43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44" xfId="0" applyFont="1" applyFill="1" applyBorder="1" applyAlignment="1">
      <alignment vertical="center" wrapText="1"/>
    </xf>
    <xf numFmtId="0" fontId="5" fillId="0" borderId="46" xfId="0" applyFont="1" applyFill="1" applyBorder="1" applyAlignment="1">
      <alignment vertical="center" wrapText="1"/>
    </xf>
    <xf numFmtId="0" fontId="4" fillId="25" borderId="36" xfId="0" applyFont="1" applyFill="1" applyBorder="1" applyAlignment="1">
      <alignment horizontal="left" vertical="center"/>
    </xf>
    <xf numFmtId="0" fontId="4" fillId="25" borderId="37" xfId="0" applyFont="1" applyFill="1" applyBorder="1" applyAlignment="1">
      <alignment horizontal="left" vertical="center"/>
    </xf>
    <xf numFmtId="0" fontId="3" fillId="11" borderId="20" xfId="0" applyFont="1" applyFill="1" applyBorder="1" applyAlignment="1">
      <alignment horizontal="left" vertical="center" wrapText="1"/>
    </xf>
    <xf numFmtId="0" fontId="4" fillId="25" borderId="33" xfId="0" applyFont="1" applyFill="1" applyBorder="1" applyAlignment="1">
      <alignment horizontal="left" vertical="center"/>
    </xf>
    <xf numFmtId="0" fontId="4" fillId="25" borderId="34" xfId="0" applyFont="1" applyFill="1" applyBorder="1" applyAlignment="1">
      <alignment horizontal="left" vertical="center"/>
    </xf>
    <xf numFmtId="0" fontId="22" fillId="0" borderId="43" xfId="0" applyFont="1" applyFill="1" applyBorder="1" applyAlignment="1">
      <alignment horizontal="left" vertical="center"/>
    </xf>
    <xf numFmtId="0" fontId="22" fillId="0" borderId="25" xfId="0" applyFont="1" applyFill="1" applyBorder="1" applyAlignment="1">
      <alignment horizontal="left" vertical="center"/>
    </xf>
    <xf numFmtId="0" fontId="22" fillId="0" borderId="28" xfId="0" applyFont="1" applyFill="1" applyBorder="1" applyAlignment="1">
      <alignment horizontal="left" vertical="center"/>
    </xf>
    <xf numFmtId="0" fontId="7" fillId="0" borderId="39" xfId="0" applyFont="1" applyBorder="1" applyAlignment="1">
      <alignment horizontal="left" vertical="center" wrapText="1"/>
    </xf>
    <xf numFmtId="0" fontId="7" fillId="0" borderId="47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6" fillId="0" borderId="15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3" fillId="11" borderId="36" xfId="0" applyFont="1" applyFill="1" applyBorder="1" applyAlignment="1">
      <alignment horizontal="left" vertical="center" wrapText="1"/>
    </xf>
    <xf numFmtId="0" fontId="3" fillId="11" borderId="38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</cellXfs>
  <cellStyles count="16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Čárka 10" xfId="34"/>
    <cellStyle name="Čárka 11" xfId="35"/>
    <cellStyle name="Čárka 2" xfId="36"/>
    <cellStyle name="Čárka 2 2" xfId="37"/>
    <cellStyle name="Čárka 3" xfId="38"/>
    <cellStyle name="Čárka 3 2" xfId="39"/>
    <cellStyle name="Čárka 4" xfId="40"/>
    <cellStyle name="Čárka 4 2" xfId="41"/>
    <cellStyle name="Čárka 4 3" xfId="42"/>
    <cellStyle name="Čárka 5" xfId="43"/>
    <cellStyle name="Čárka 5 2" xfId="44"/>
    <cellStyle name="Čárka 5 3" xfId="45"/>
    <cellStyle name="Čárka 6" xfId="46"/>
    <cellStyle name="Čárka 6 2" xfId="47"/>
    <cellStyle name="Čárka 6 3" xfId="48"/>
    <cellStyle name="Čárka 7" xfId="49"/>
    <cellStyle name="Čárka 7 2" xfId="50"/>
    <cellStyle name="Čárka 7 3" xfId="51"/>
    <cellStyle name="Čárka 8" xfId="52"/>
    <cellStyle name="Čárka 8 2" xfId="53"/>
    <cellStyle name="Čárka 8 3" xfId="54"/>
    <cellStyle name="Čárka 8 4" xfId="55"/>
    <cellStyle name="Čárka 9" xfId="56"/>
    <cellStyle name="Comma" xfId="57"/>
    <cellStyle name="Comma [0]" xfId="58"/>
    <cellStyle name="Hypertextový odkaz 2" xfId="59"/>
    <cellStyle name="Hypertextový odkaz 3" xfId="60"/>
    <cellStyle name="Chybně" xfId="61"/>
    <cellStyle name="Kontrolní buňka" xfId="62"/>
    <cellStyle name="Měna 10" xfId="63"/>
    <cellStyle name="Měna 10 2" xfId="64"/>
    <cellStyle name="Měna 10 3" xfId="65"/>
    <cellStyle name="Měna 11" xfId="66"/>
    <cellStyle name="Měna 11 2" xfId="67"/>
    <cellStyle name="Měna 11 3" xfId="68"/>
    <cellStyle name="Měna 11 4" xfId="69"/>
    <cellStyle name="Měna 12" xfId="70"/>
    <cellStyle name="Měna 13" xfId="71"/>
    <cellStyle name="Měna 14" xfId="72"/>
    <cellStyle name="Měna 2" xfId="73"/>
    <cellStyle name="Měna 2 2" xfId="74"/>
    <cellStyle name="Měna 2 2 2" xfId="75"/>
    <cellStyle name="Měna 2 3" xfId="76"/>
    <cellStyle name="Měna 2 4" xfId="77"/>
    <cellStyle name="Měna 2 4 2" xfId="78"/>
    <cellStyle name="Měna 3" xfId="79"/>
    <cellStyle name="Měna 3 2" xfId="80"/>
    <cellStyle name="Měna 4" xfId="81"/>
    <cellStyle name="Měna 4 2" xfId="82"/>
    <cellStyle name="Měna 5" xfId="83"/>
    <cellStyle name="Měna 5 2" xfId="84"/>
    <cellStyle name="Měna 6" xfId="85"/>
    <cellStyle name="Měna 6 2" xfId="86"/>
    <cellStyle name="Měna 6 3" xfId="87"/>
    <cellStyle name="Měna 7" xfId="88"/>
    <cellStyle name="Měna 7 2" xfId="89"/>
    <cellStyle name="Měna 7 3" xfId="90"/>
    <cellStyle name="Měna 8" xfId="91"/>
    <cellStyle name="Měna 8 2" xfId="92"/>
    <cellStyle name="Měna 8 3" xfId="93"/>
    <cellStyle name="Měna 9" xfId="94"/>
    <cellStyle name="Měna 9 2" xfId="95"/>
    <cellStyle name="Měna 9 3" xfId="96"/>
    <cellStyle name="Currency" xfId="97"/>
    <cellStyle name="Currency [0]" xfId="98"/>
    <cellStyle name="Nadpis 1" xfId="99"/>
    <cellStyle name="Nadpis 2" xfId="100"/>
    <cellStyle name="Nadpis 3" xfId="101"/>
    <cellStyle name="Nadpis 4" xfId="102"/>
    <cellStyle name="Název" xfId="103"/>
    <cellStyle name="Neutrální" xfId="104"/>
    <cellStyle name="Normální 10" xfId="105"/>
    <cellStyle name="Normální 10 2" xfId="106"/>
    <cellStyle name="Normální 11" xfId="107"/>
    <cellStyle name="Normální 12" xfId="108"/>
    <cellStyle name="Normální 13" xfId="109"/>
    <cellStyle name="Normální 14" xfId="110"/>
    <cellStyle name="Normální 15" xfId="111"/>
    <cellStyle name="normální 2" xfId="112"/>
    <cellStyle name="Normální 2 2" xfId="113"/>
    <cellStyle name="Normální 2 3" xfId="114"/>
    <cellStyle name="Normální 2 3 2" xfId="115"/>
    <cellStyle name="Normální 2 4" xfId="116"/>
    <cellStyle name="Normální 2 5" xfId="117"/>
    <cellStyle name="Normální 3" xfId="118"/>
    <cellStyle name="Normální 3 2" xfId="119"/>
    <cellStyle name="Normální 3 2 2" xfId="120"/>
    <cellStyle name="Normální 3 2 3" xfId="121"/>
    <cellStyle name="Normální 3 2 4" xfId="122"/>
    <cellStyle name="Normální 3 3" xfId="123"/>
    <cellStyle name="Normální 3 4" xfId="124"/>
    <cellStyle name="Normální 4" xfId="125"/>
    <cellStyle name="Normální 5" xfId="126"/>
    <cellStyle name="Normální 5 2" xfId="127"/>
    <cellStyle name="Normální 6" xfId="128"/>
    <cellStyle name="Normální 6 2" xfId="129"/>
    <cellStyle name="Normální 6 3" xfId="130"/>
    <cellStyle name="Normální 7" xfId="131"/>
    <cellStyle name="Normální 7 2" xfId="132"/>
    <cellStyle name="Normální 8" xfId="133"/>
    <cellStyle name="Normální 8 2" xfId="134"/>
    <cellStyle name="Normální 9" xfId="135"/>
    <cellStyle name="Normální 9 2" xfId="136"/>
    <cellStyle name="normální_NEPRIORIT_s_vzorci final1" xfId="137"/>
    <cellStyle name="Poznámka" xfId="138"/>
    <cellStyle name="Percent" xfId="139"/>
    <cellStyle name="Procenta 10" xfId="140"/>
    <cellStyle name="Procenta 11" xfId="141"/>
    <cellStyle name="Procenta 12" xfId="142"/>
    <cellStyle name="Procenta 13" xfId="143"/>
    <cellStyle name="Procenta 2" xfId="144"/>
    <cellStyle name="Procenta 2 2" xfId="145"/>
    <cellStyle name="Procenta 2 2 2" xfId="146"/>
    <cellStyle name="Procenta 2 3" xfId="147"/>
    <cellStyle name="Procenta 2 4" xfId="148"/>
    <cellStyle name="Procenta 2 4 2" xfId="149"/>
    <cellStyle name="Procenta 3" xfId="150"/>
    <cellStyle name="Procenta 3 2" xfId="151"/>
    <cellStyle name="Procenta 4" xfId="152"/>
    <cellStyle name="Procenta 4 2" xfId="153"/>
    <cellStyle name="Procenta 5" xfId="154"/>
    <cellStyle name="Procenta 5 2" xfId="155"/>
    <cellStyle name="Procenta 5 3" xfId="156"/>
    <cellStyle name="Procenta 6" xfId="157"/>
    <cellStyle name="Procenta 6 2" xfId="158"/>
    <cellStyle name="Procenta 6 3" xfId="159"/>
    <cellStyle name="Procenta 7" xfId="160"/>
    <cellStyle name="Procenta 7 2" xfId="161"/>
    <cellStyle name="Procenta 7 3" xfId="162"/>
    <cellStyle name="Procenta 8" xfId="163"/>
    <cellStyle name="Procenta 8 2" xfId="164"/>
    <cellStyle name="Procenta 8 3" xfId="165"/>
    <cellStyle name="Procenta 9" xfId="166"/>
    <cellStyle name="Procenta 9 2" xfId="167"/>
    <cellStyle name="Procenta 9 3" xfId="168"/>
    <cellStyle name="Procenta 9 4" xfId="169"/>
    <cellStyle name="Propojená buňka" xfId="170"/>
    <cellStyle name="Správně" xfId="171"/>
    <cellStyle name="Text upozornění" xfId="172"/>
    <cellStyle name="Vstup" xfId="173"/>
    <cellStyle name="Výpočet" xfId="174"/>
    <cellStyle name="Výstup" xfId="175"/>
    <cellStyle name="Vysvětlující text" xfId="176"/>
    <cellStyle name="Zvýraznění 1" xfId="177"/>
    <cellStyle name="Zvýraznění 2" xfId="178"/>
    <cellStyle name="Zvýraznění 3" xfId="179"/>
    <cellStyle name="Zvýraznění 4" xfId="180"/>
    <cellStyle name="Zvýraznění 5" xfId="181"/>
    <cellStyle name="Zvýraznění 6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073"/>
  <sheetViews>
    <sheetView tabSelected="1" zoomScaleSheetLayoutView="100" zoomScalePageLayoutView="0" workbookViewId="0" topLeftCell="A141">
      <selection activeCell="D170" sqref="D170"/>
    </sheetView>
  </sheetViews>
  <sheetFormatPr defaultColWidth="9.00390625" defaultRowHeight="12.75"/>
  <cols>
    <col min="1" max="1" width="16.00390625" style="0" bestFit="1" customWidth="1"/>
    <col min="2" max="2" width="27.625" style="0" customWidth="1"/>
    <col min="3" max="3" width="56.00390625" style="0" customWidth="1"/>
    <col min="4" max="4" width="12.75390625" style="0" customWidth="1"/>
    <col min="5" max="5" width="12.125" style="159" bestFit="1" customWidth="1"/>
    <col min="6" max="6" width="9.125" style="12" customWidth="1"/>
    <col min="7" max="7" width="13.25390625" style="79" customWidth="1"/>
    <col min="8" max="8" width="58.75390625" style="79" customWidth="1"/>
    <col min="9" max="31" width="9.125" style="12" customWidth="1"/>
  </cols>
  <sheetData>
    <row r="1" spans="1:8" ht="39" customHeight="1" thickBot="1">
      <c r="A1" s="210" t="s">
        <v>208</v>
      </c>
      <c r="B1" s="210"/>
      <c r="C1" s="210"/>
      <c r="D1" s="210"/>
      <c r="E1" s="210"/>
      <c r="G1" s="90" t="s">
        <v>98</v>
      </c>
      <c r="H1" s="88"/>
    </row>
    <row r="2" spans="1:11" ht="57.75" thickBot="1">
      <c r="A2" s="116" t="s">
        <v>0</v>
      </c>
      <c r="B2" s="117" t="s">
        <v>173</v>
      </c>
      <c r="C2" s="117" t="s">
        <v>126</v>
      </c>
      <c r="D2" s="118" t="s">
        <v>185</v>
      </c>
      <c r="E2" s="152" t="s">
        <v>193</v>
      </c>
      <c r="G2" s="91" t="s">
        <v>120</v>
      </c>
      <c r="H2" s="87" t="s">
        <v>121</v>
      </c>
      <c r="K2" s="1" t="s">
        <v>36</v>
      </c>
    </row>
    <row r="3" spans="1:31" s="9" customFormat="1" ht="19.5" customHeight="1" thickBot="1">
      <c r="A3" s="211" t="s">
        <v>144</v>
      </c>
      <c r="B3" s="212"/>
      <c r="C3" s="213"/>
      <c r="D3" s="213"/>
      <c r="E3" s="206"/>
      <c r="F3" s="12"/>
      <c r="G3" s="91"/>
      <c r="H3" s="110"/>
      <c r="I3" s="12"/>
      <c r="J3" s="12"/>
      <c r="K3" s="111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</row>
    <row r="4" spans="1:31" s="43" customFormat="1" ht="13.5" customHeight="1" thickBot="1">
      <c r="A4" s="214" t="s">
        <v>34</v>
      </c>
      <c r="B4" s="215"/>
      <c r="C4" s="215"/>
      <c r="D4" s="215"/>
      <c r="E4" s="216"/>
      <c r="F4" s="55"/>
      <c r="G4" s="86">
        <v>12</v>
      </c>
      <c r="H4" s="93" t="s">
        <v>99</v>
      </c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</row>
    <row r="5" spans="1:8" ht="11.25" customHeight="1">
      <c r="A5" s="201" t="s">
        <v>12</v>
      </c>
      <c r="B5" s="202"/>
      <c r="C5" s="202"/>
      <c r="D5" s="202"/>
      <c r="E5" s="203"/>
      <c r="G5" s="88">
        <v>130</v>
      </c>
      <c r="H5" s="94" t="s">
        <v>100</v>
      </c>
    </row>
    <row r="6" spans="1:31" s="15" customFormat="1" ht="13.5" customHeight="1">
      <c r="A6" s="100" t="s">
        <v>12</v>
      </c>
      <c r="B6" s="4" t="s">
        <v>127</v>
      </c>
      <c r="C6" s="4" t="s">
        <v>13</v>
      </c>
      <c r="D6" s="7">
        <v>13000</v>
      </c>
      <c r="E6" s="155">
        <v>12990.447</v>
      </c>
      <c r="F6" s="12"/>
      <c r="G6" s="86">
        <v>140</v>
      </c>
      <c r="H6" s="93" t="s">
        <v>101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s="37" customFormat="1" ht="13.5" customHeight="1" thickBot="1">
      <c r="A7" s="100" t="s">
        <v>12</v>
      </c>
      <c r="B7" s="4" t="s">
        <v>97</v>
      </c>
      <c r="C7" s="4" t="s">
        <v>86</v>
      </c>
      <c r="D7" s="7">
        <v>7000</v>
      </c>
      <c r="E7" s="155">
        <v>6995.505</v>
      </c>
      <c r="F7" s="56"/>
      <c r="G7" s="86">
        <v>15</v>
      </c>
      <c r="H7" s="92" t="s">
        <v>102</v>
      </c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</row>
    <row r="8" spans="1:31" s="18" customFormat="1" ht="13.5" customHeight="1" thickBot="1">
      <c r="A8" s="207" t="s">
        <v>56</v>
      </c>
      <c r="B8" s="208"/>
      <c r="C8" s="209"/>
      <c r="D8" s="44">
        <f>SUM(D6:D7)</f>
        <v>20000</v>
      </c>
      <c r="E8" s="44">
        <f>SUM(E6:E7)</f>
        <v>19985.952</v>
      </c>
      <c r="F8" s="12"/>
      <c r="G8" s="86">
        <v>21</v>
      </c>
      <c r="H8" s="93" t="s">
        <v>103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</row>
    <row r="9" spans="1:8" ht="13.5" customHeight="1">
      <c r="A9" s="201" t="s">
        <v>5</v>
      </c>
      <c r="B9" s="202"/>
      <c r="C9" s="202"/>
      <c r="D9" s="202"/>
      <c r="E9" s="203"/>
      <c r="G9" s="96">
        <v>22</v>
      </c>
      <c r="H9" s="97" t="s">
        <v>104</v>
      </c>
    </row>
    <row r="10" spans="1:31" s="37" customFormat="1" ht="13.5" customHeight="1">
      <c r="A10" s="100" t="s">
        <v>5</v>
      </c>
      <c r="B10" s="4" t="s">
        <v>89</v>
      </c>
      <c r="C10" s="4" t="s">
        <v>129</v>
      </c>
      <c r="D10" s="7">
        <v>16000</v>
      </c>
      <c r="E10" s="155">
        <v>16633</v>
      </c>
      <c r="F10" s="150"/>
      <c r="G10" s="89">
        <v>23</v>
      </c>
      <c r="H10" s="94" t="s">
        <v>105</v>
      </c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</row>
    <row r="11" spans="1:31" s="15" customFormat="1" ht="13.5" customHeight="1">
      <c r="A11" s="100" t="s">
        <v>5</v>
      </c>
      <c r="B11" s="4" t="s">
        <v>142</v>
      </c>
      <c r="C11" s="11" t="s">
        <v>85</v>
      </c>
      <c r="D11" s="7">
        <v>14000</v>
      </c>
      <c r="E11" s="155">
        <v>13348.755</v>
      </c>
      <c r="F11" s="151"/>
      <c r="G11" s="86">
        <v>240</v>
      </c>
      <c r="H11" s="94" t="s">
        <v>106</v>
      </c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37" customFormat="1" ht="13.5" customHeight="1">
      <c r="A12" s="100" t="s">
        <v>5</v>
      </c>
      <c r="B12" s="4" t="s">
        <v>128</v>
      </c>
      <c r="C12" s="11" t="s">
        <v>33</v>
      </c>
      <c r="D12" s="7">
        <f>21000-500</f>
        <v>20500</v>
      </c>
      <c r="E12" s="155">
        <v>8439.58925</v>
      </c>
      <c r="F12" s="150"/>
      <c r="G12" s="89">
        <v>311</v>
      </c>
      <c r="H12" s="94" t="s">
        <v>107</v>
      </c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</row>
    <row r="13" spans="1:31" s="37" customFormat="1" ht="13.5" customHeight="1">
      <c r="A13" s="102" t="s">
        <v>5</v>
      </c>
      <c r="B13" s="6" t="s">
        <v>97</v>
      </c>
      <c r="C13" s="6" t="s">
        <v>86</v>
      </c>
      <c r="D13" s="3">
        <v>17000</v>
      </c>
      <c r="E13" s="3">
        <v>13592.88447</v>
      </c>
      <c r="F13" s="150"/>
      <c r="G13" s="89">
        <v>312</v>
      </c>
      <c r="H13" s="94" t="s">
        <v>108</v>
      </c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</row>
    <row r="14" spans="1:31" s="37" customFormat="1" ht="13.5" customHeight="1">
      <c r="A14" s="102" t="s">
        <v>5</v>
      </c>
      <c r="B14" s="6" t="s">
        <v>96</v>
      </c>
      <c r="C14" s="6" t="s">
        <v>95</v>
      </c>
      <c r="D14" s="3">
        <v>3000</v>
      </c>
      <c r="E14" s="3">
        <v>3500</v>
      </c>
      <c r="F14" s="150"/>
      <c r="G14" s="89">
        <v>313</v>
      </c>
      <c r="H14" s="94" t="s">
        <v>109</v>
      </c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</row>
    <row r="15" spans="1:31" s="46" customFormat="1" ht="13.5" customHeight="1" thickBot="1">
      <c r="A15" s="207" t="s">
        <v>57</v>
      </c>
      <c r="B15" s="208"/>
      <c r="C15" s="209"/>
      <c r="D15" s="44">
        <f>SUM(D10:D14)</f>
        <v>70500</v>
      </c>
      <c r="E15" s="44">
        <f>SUM(E10:E14)</f>
        <v>55514.22872</v>
      </c>
      <c r="F15" s="12"/>
      <c r="G15" s="98">
        <v>321</v>
      </c>
      <c r="H15" s="99" t="s">
        <v>110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</row>
    <row r="16" spans="1:8" ht="13.5" customHeight="1">
      <c r="A16" s="201" t="s">
        <v>1</v>
      </c>
      <c r="B16" s="202"/>
      <c r="C16" s="202"/>
      <c r="D16" s="202"/>
      <c r="E16" s="203"/>
      <c r="G16" s="86">
        <v>322</v>
      </c>
      <c r="H16" s="94" t="s">
        <v>111</v>
      </c>
    </row>
    <row r="17" spans="1:8" ht="13.5" customHeight="1">
      <c r="A17" s="114" t="s">
        <v>1</v>
      </c>
      <c r="B17" s="74" t="s">
        <v>88</v>
      </c>
      <c r="C17" s="16" t="s">
        <v>13</v>
      </c>
      <c r="D17" s="8">
        <v>12000</v>
      </c>
      <c r="E17" s="8">
        <v>12000</v>
      </c>
      <c r="G17" s="86">
        <v>323</v>
      </c>
      <c r="H17" s="94" t="s">
        <v>112</v>
      </c>
    </row>
    <row r="18" spans="1:8" ht="13.5" customHeight="1">
      <c r="A18" s="114" t="s">
        <v>1</v>
      </c>
      <c r="B18" s="74" t="s">
        <v>91</v>
      </c>
      <c r="C18" s="16" t="s">
        <v>14</v>
      </c>
      <c r="D18" s="8">
        <v>8000</v>
      </c>
      <c r="E18" s="8">
        <v>6025.603</v>
      </c>
      <c r="G18" s="86">
        <v>331</v>
      </c>
      <c r="H18" s="94" t="s">
        <v>113</v>
      </c>
    </row>
    <row r="19" spans="1:31" s="24" customFormat="1" ht="13.5" customHeight="1">
      <c r="A19" s="114" t="s">
        <v>1</v>
      </c>
      <c r="B19" s="73" t="s">
        <v>89</v>
      </c>
      <c r="C19" s="6" t="s">
        <v>19</v>
      </c>
      <c r="D19" s="7">
        <v>18000</v>
      </c>
      <c r="E19" s="155">
        <v>16762.853</v>
      </c>
      <c r="F19" s="56"/>
      <c r="G19" s="89">
        <v>332</v>
      </c>
      <c r="H19" s="93" t="s">
        <v>114</v>
      </c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</row>
    <row r="20" spans="1:31" s="24" customFormat="1" ht="13.5" customHeight="1">
      <c r="A20" s="102" t="s">
        <v>1</v>
      </c>
      <c r="B20" s="73" t="s">
        <v>96</v>
      </c>
      <c r="C20" s="6" t="s">
        <v>95</v>
      </c>
      <c r="D20" s="7">
        <v>4000</v>
      </c>
      <c r="E20" s="155">
        <v>3500</v>
      </c>
      <c r="F20" s="56"/>
      <c r="G20" s="89"/>
      <c r="H20" s="93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</row>
    <row r="21" spans="1:31" s="24" customFormat="1" ht="13.5" customHeight="1" thickBot="1">
      <c r="A21" s="102" t="s">
        <v>1</v>
      </c>
      <c r="B21" s="75" t="s">
        <v>97</v>
      </c>
      <c r="C21" s="6" t="s">
        <v>24</v>
      </c>
      <c r="D21" s="7">
        <f>21000-D20-500</f>
        <v>16500</v>
      </c>
      <c r="E21" s="3">
        <v>19968.39</v>
      </c>
      <c r="F21" s="56"/>
      <c r="G21" s="89">
        <v>400</v>
      </c>
      <c r="H21" s="93" t="s">
        <v>119</v>
      </c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</row>
    <row r="22" spans="1:31" s="18" customFormat="1" ht="13.5" customHeight="1" thickBot="1">
      <c r="A22" s="221" t="s">
        <v>58</v>
      </c>
      <c r="B22" s="222"/>
      <c r="C22" s="223"/>
      <c r="D22" s="169">
        <f>SUM(D17:D21)</f>
        <v>58500</v>
      </c>
      <c r="E22" s="169">
        <f>SUM(E17:E21)</f>
        <v>58256.846</v>
      </c>
      <c r="F22" s="12"/>
      <c r="G22" s="86">
        <v>5</v>
      </c>
      <c r="H22" s="93" t="s">
        <v>115</v>
      </c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8" ht="13.5" customHeight="1">
      <c r="A23" s="225" t="s">
        <v>10</v>
      </c>
      <c r="B23" s="226"/>
      <c r="C23" s="226"/>
      <c r="D23" s="226"/>
      <c r="E23" s="227"/>
      <c r="G23" s="89">
        <v>600</v>
      </c>
      <c r="H23" s="94" t="s">
        <v>116</v>
      </c>
    </row>
    <row r="24" spans="1:31" s="20" customFormat="1" ht="13.5" customHeight="1">
      <c r="A24" s="102" t="s">
        <v>10</v>
      </c>
      <c r="B24" s="75" t="s">
        <v>89</v>
      </c>
      <c r="C24" s="6" t="s">
        <v>18</v>
      </c>
      <c r="D24" s="7">
        <f>35000-500</f>
        <v>34500</v>
      </c>
      <c r="E24" s="3">
        <v>26908.8814</v>
      </c>
      <c r="F24" s="12"/>
      <c r="G24" s="86">
        <v>910</v>
      </c>
      <c r="H24" s="94" t="s">
        <v>117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20" customFormat="1" ht="13.5" customHeight="1">
      <c r="A25" s="100" t="s">
        <v>10</v>
      </c>
      <c r="B25" s="4" t="s">
        <v>142</v>
      </c>
      <c r="C25" s="4" t="s">
        <v>85</v>
      </c>
      <c r="D25" s="7">
        <v>13000</v>
      </c>
      <c r="E25" s="155">
        <v>12738.768320000001</v>
      </c>
      <c r="F25" s="12"/>
      <c r="G25" s="86"/>
      <c r="H25" s="94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</row>
    <row r="26" spans="1:31" s="20" customFormat="1" ht="13.5" customHeight="1">
      <c r="A26" s="102" t="s">
        <v>2</v>
      </c>
      <c r="B26" s="4" t="s">
        <v>92</v>
      </c>
      <c r="C26" s="2" t="s">
        <v>81</v>
      </c>
      <c r="D26" s="68">
        <v>20000</v>
      </c>
      <c r="E26" s="68">
        <v>19868.762</v>
      </c>
      <c r="F26" s="12"/>
      <c r="G26" s="86"/>
      <c r="H26" s="94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</row>
    <row r="27" spans="1:31" s="37" customFormat="1" ht="13.5" customHeight="1" thickBot="1">
      <c r="A27" s="114" t="s">
        <v>2</v>
      </c>
      <c r="B27" s="75" t="s">
        <v>97</v>
      </c>
      <c r="C27" s="6" t="s">
        <v>25</v>
      </c>
      <c r="D27" s="3">
        <v>18000</v>
      </c>
      <c r="E27" s="3">
        <v>13064.4765</v>
      </c>
      <c r="F27" s="56"/>
      <c r="G27" s="89">
        <v>930</v>
      </c>
      <c r="H27" s="94" t="s">
        <v>118</v>
      </c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</row>
    <row r="28" spans="1:31" s="18" customFormat="1" ht="13.5" customHeight="1" thickBot="1">
      <c r="A28" s="207" t="s">
        <v>59</v>
      </c>
      <c r="B28" s="208"/>
      <c r="C28" s="209"/>
      <c r="D28" s="44">
        <f>SUM(D24:D27)</f>
        <v>85500</v>
      </c>
      <c r="E28" s="44">
        <f>SUM(E24:E27)</f>
        <v>72580.88822000001</v>
      </c>
      <c r="F28" s="12"/>
      <c r="G28" s="79"/>
      <c r="H28" s="78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</row>
    <row r="29" spans="1:8" ht="13.5" customHeight="1">
      <c r="A29" s="201" t="s">
        <v>3</v>
      </c>
      <c r="B29" s="202"/>
      <c r="C29" s="202"/>
      <c r="D29" s="202"/>
      <c r="E29" s="203"/>
      <c r="H29" s="85"/>
    </row>
    <row r="30" spans="1:31" s="105" customFormat="1" ht="13.5" customHeight="1">
      <c r="A30" s="102" t="s">
        <v>3</v>
      </c>
      <c r="B30" s="6" t="s">
        <v>89</v>
      </c>
      <c r="C30" s="6" t="s">
        <v>18</v>
      </c>
      <c r="D30" s="3">
        <v>5000</v>
      </c>
      <c r="E30" s="3">
        <v>7399.85333</v>
      </c>
      <c r="F30" s="56"/>
      <c r="G30" s="81"/>
      <c r="H30" s="104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</row>
    <row r="31" spans="1:31" s="24" customFormat="1" ht="13.5" customHeight="1">
      <c r="A31" s="102" t="s">
        <v>3</v>
      </c>
      <c r="B31" s="75" t="s">
        <v>130</v>
      </c>
      <c r="C31" s="6" t="s">
        <v>122</v>
      </c>
      <c r="D31" s="3">
        <v>6000</v>
      </c>
      <c r="E31" s="3">
        <v>12714.06</v>
      </c>
      <c r="F31" s="56"/>
      <c r="G31" s="81"/>
      <c r="H31" s="85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</row>
    <row r="32" spans="1:31" s="24" customFormat="1" ht="13.5" customHeight="1">
      <c r="A32" s="102" t="s">
        <v>3</v>
      </c>
      <c r="B32" s="75" t="s">
        <v>96</v>
      </c>
      <c r="C32" s="6" t="s">
        <v>172</v>
      </c>
      <c r="D32" s="3">
        <v>6000</v>
      </c>
      <c r="E32" s="3">
        <v>6088.205</v>
      </c>
      <c r="F32" s="56"/>
      <c r="G32" s="81"/>
      <c r="H32" s="85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</row>
    <row r="33" spans="1:31" s="24" customFormat="1" ht="13.5" customHeight="1">
      <c r="A33" s="102" t="s">
        <v>3</v>
      </c>
      <c r="B33" s="76" t="s">
        <v>90</v>
      </c>
      <c r="C33" s="5" t="s">
        <v>20</v>
      </c>
      <c r="D33" s="68">
        <v>10000</v>
      </c>
      <c r="E33" s="68">
        <v>10598.406</v>
      </c>
      <c r="F33" s="56"/>
      <c r="G33" s="81"/>
      <c r="H33" s="78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</row>
    <row r="34" spans="1:31" s="24" customFormat="1" ht="13.5" customHeight="1" thickBot="1">
      <c r="A34" s="102" t="s">
        <v>3</v>
      </c>
      <c r="B34" s="76" t="s">
        <v>186</v>
      </c>
      <c r="C34" s="5" t="s">
        <v>187</v>
      </c>
      <c r="D34" s="146">
        <v>0</v>
      </c>
      <c r="E34" s="68">
        <v>120</v>
      </c>
      <c r="F34" s="56"/>
      <c r="G34" s="81"/>
      <c r="H34" s="78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</row>
    <row r="35" spans="1:31" s="18" customFormat="1" ht="13.5" customHeight="1" thickBot="1">
      <c r="A35" s="207" t="s">
        <v>60</v>
      </c>
      <c r="B35" s="208"/>
      <c r="C35" s="209"/>
      <c r="D35" s="44">
        <f>SUM(D30:D34)</f>
        <v>27000</v>
      </c>
      <c r="E35" s="44">
        <f>SUM(E30:E34)</f>
        <v>36920.52433</v>
      </c>
      <c r="F35" s="12"/>
      <c r="G35" s="79"/>
      <c r="H35" s="79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</row>
    <row r="36" spans="1:31" s="18" customFormat="1" ht="13.5" customHeight="1" thickBot="1">
      <c r="A36" s="204" t="s">
        <v>26</v>
      </c>
      <c r="B36" s="205"/>
      <c r="C36" s="206"/>
      <c r="D36" s="17">
        <f>D8+D15+D22+D28+D35</f>
        <v>261500</v>
      </c>
      <c r="E36" s="17">
        <f>E8+E15+E22+E28+E35</f>
        <v>243258.43926999997</v>
      </c>
      <c r="F36" s="12"/>
      <c r="G36" s="79"/>
      <c r="H36" s="79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</row>
    <row r="37" spans="1:31" s="43" customFormat="1" ht="13.5" customHeight="1" thickBot="1">
      <c r="A37" s="217" t="s">
        <v>93</v>
      </c>
      <c r="B37" s="218"/>
      <c r="C37" s="219"/>
      <c r="D37" s="219"/>
      <c r="E37" s="220"/>
      <c r="F37" s="55"/>
      <c r="G37" s="80"/>
      <c r="H37" s="80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</row>
    <row r="38" spans="1:5" ht="13.5" customHeight="1">
      <c r="A38" s="201" t="s">
        <v>11</v>
      </c>
      <c r="B38" s="202"/>
      <c r="C38" s="202"/>
      <c r="D38" s="202"/>
      <c r="E38" s="203"/>
    </row>
    <row r="39" spans="1:5" ht="13.5" customHeight="1">
      <c r="A39" s="114" t="s">
        <v>11</v>
      </c>
      <c r="B39" s="77" t="s">
        <v>91</v>
      </c>
      <c r="C39" s="16" t="s">
        <v>14</v>
      </c>
      <c r="D39" s="10">
        <v>10000</v>
      </c>
      <c r="E39" s="10">
        <v>8449.870640000001</v>
      </c>
    </row>
    <row r="40" spans="1:5" ht="13.5" customHeight="1">
      <c r="A40" s="114" t="s">
        <v>11</v>
      </c>
      <c r="B40" s="4" t="s">
        <v>92</v>
      </c>
      <c r="C40" s="16" t="s">
        <v>16</v>
      </c>
      <c r="D40" s="10">
        <v>5000</v>
      </c>
      <c r="E40" s="10">
        <v>5664.035</v>
      </c>
    </row>
    <row r="41" spans="1:31" s="37" customFormat="1" ht="13.5" customHeight="1">
      <c r="A41" s="102" t="s">
        <v>11</v>
      </c>
      <c r="B41" s="77" t="s">
        <v>97</v>
      </c>
      <c r="C41" s="6" t="s">
        <v>174</v>
      </c>
      <c r="D41" s="10">
        <v>9000</v>
      </c>
      <c r="E41" s="10">
        <v>7256.614570000001</v>
      </c>
      <c r="F41" s="56"/>
      <c r="G41" s="81"/>
      <c r="H41" s="81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</row>
    <row r="42" spans="1:5" ht="13.5" customHeight="1">
      <c r="A42" s="114" t="s">
        <v>11</v>
      </c>
      <c r="B42" s="4" t="s">
        <v>142</v>
      </c>
      <c r="C42" s="11" t="s">
        <v>123</v>
      </c>
      <c r="D42" s="7">
        <v>8000</v>
      </c>
      <c r="E42" s="10">
        <v>3710.3491</v>
      </c>
    </row>
    <row r="43" spans="1:31" s="23" customFormat="1" ht="13.5" customHeight="1">
      <c r="A43" s="102" t="s">
        <v>11</v>
      </c>
      <c r="B43" s="6" t="s">
        <v>131</v>
      </c>
      <c r="C43" s="6" t="s">
        <v>153</v>
      </c>
      <c r="D43" s="10">
        <v>7000</v>
      </c>
      <c r="E43" s="10">
        <v>5913.741</v>
      </c>
      <c r="F43" s="56"/>
      <c r="G43" s="81"/>
      <c r="H43" s="81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</row>
    <row r="44" spans="1:31" s="24" customFormat="1" ht="13.5" customHeight="1" thickBot="1">
      <c r="A44" s="102" t="s">
        <v>11</v>
      </c>
      <c r="B44" s="6" t="s">
        <v>132</v>
      </c>
      <c r="C44" s="6" t="s">
        <v>124</v>
      </c>
      <c r="D44" s="10">
        <v>1000</v>
      </c>
      <c r="E44" s="10">
        <v>2262.146</v>
      </c>
      <c r="F44" s="56"/>
      <c r="G44" s="81"/>
      <c r="H44" s="81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</row>
    <row r="45" spans="1:31" s="18" customFormat="1" ht="13.5" customHeight="1" thickBot="1">
      <c r="A45" s="207" t="s">
        <v>61</v>
      </c>
      <c r="B45" s="208"/>
      <c r="C45" s="209"/>
      <c r="D45" s="44">
        <f>SUM(D39:D44)</f>
        <v>40000</v>
      </c>
      <c r="E45" s="44">
        <f>SUM(E39:E44)</f>
        <v>33256.756310000004</v>
      </c>
      <c r="F45" s="12"/>
      <c r="G45" s="79"/>
      <c r="H45" s="79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</row>
    <row r="46" spans="1:5" ht="13.5" customHeight="1">
      <c r="A46" s="201" t="s">
        <v>4</v>
      </c>
      <c r="B46" s="202"/>
      <c r="C46" s="202"/>
      <c r="D46" s="202"/>
      <c r="E46" s="203"/>
    </row>
    <row r="47" spans="1:5" ht="13.5" customHeight="1">
      <c r="A47" s="102" t="s">
        <v>4</v>
      </c>
      <c r="B47" s="77" t="s">
        <v>91</v>
      </c>
      <c r="C47" s="16" t="s">
        <v>14</v>
      </c>
      <c r="D47" s="68">
        <v>8000</v>
      </c>
      <c r="E47" s="68">
        <v>8220.5</v>
      </c>
    </row>
    <row r="48" spans="1:31" s="37" customFormat="1" ht="13.5" customHeight="1">
      <c r="A48" s="102" t="s">
        <v>4</v>
      </c>
      <c r="B48" s="4" t="s">
        <v>92</v>
      </c>
      <c r="C48" s="5" t="s">
        <v>15</v>
      </c>
      <c r="D48" s="68">
        <v>3000</v>
      </c>
      <c r="E48" s="68">
        <v>3000</v>
      </c>
      <c r="F48" s="56"/>
      <c r="G48" s="81"/>
      <c r="H48" s="81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</row>
    <row r="49" spans="1:31" s="37" customFormat="1" ht="13.5" customHeight="1" thickBot="1">
      <c r="A49" s="114" t="s">
        <v>4</v>
      </c>
      <c r="B49" s="4" t="s">
        <v>90</v>
      </c>
      <c r="C49" s="11" t="s">
        <v>22</v>
      </c>
      <c r="D49" s="7">
        <v>6000</v>
      </c>
      <c r="E49" s="155">
        <v>6000</v>
      </c>
      <c r="F49" s="56"/>
      <c r="G49" s="81"/>
      <c r="H49" s="81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</row>
    <row r="50" spans="1:31" s="18" customFormat="1" ht="13.5" customHeight="1" thickBot="1">
      <c r="A50" s="207" t="s">
        <v>62</v>
      </c>
      <c r="B50" s="208"/>
      <c r="C50" s="209"/>
      <c r="D50" s="44">
        <f>SUM(D47:D49)</f>
        <v>17000</v>
      </c>
      <c r="E50" s="44">
        <f>SUM(E47:E49)</f>
        <v>17220.5</v>
      </c>
      <c r="F50" s="12"/>
      <c r="G50" s="79"/>
      <c r="H50" s="79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</row>
    <row r="51" spans="1:5" ht="13.5" customHeight="1">
      <c r="A51" s="201" t="s">
        <v>9</v>
      </c>
      <c r="B51" s="202"/>
      <c r="C51" s="202"/>
      <c r="D51" s="202"/>
      <c r="E51" s="203"/>
    </row>
    <row r="52" spans="1:31" s="28" customFormat="1" ht="13.5" customHeight="1">
      <c r="A52" s="102" t="s">
        <v>9</v>
      </c>
      <c r="B52" s="76" t="s">
        <v>89</v>
      </c>
      <c r="C52" s="5" t="s">
        <v>19</v>
      </c>
      <c r="D52" s="68">
        <v>7000</v>
      </c>
      <c r="E52" s="68">
        <v>4957</v>
      </c>
      <c r="F52" s="57"/>
      <c r="G52" s="82"/>
      <c r="H52" s="82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</row>
    <row r="53" spans="1:31" s="37" customFormat="1" ht="13.5" customHeight="1" thickBot="1">
      <c r="A53" s="102" t="s">
        <v>9</v>
      </c>
      <c r="B53" s="4" t="s">
        <v>92</v>
      </c>
      <c r="C53" s="6" t="s">
        <v>16</v>
      </c>
      <c r="D53" s="68">
        <v>9000</v>
      </c>
      <c r="E53" s="68">
        <v>9674.021</v>
      </c>
      <c r="F53" s="56"/>
      <c r="G53" s="81"/>
      <c r="H53" s="81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</row>
    <row r="54" spans="1:31" s="18" customFormat="1" ht="13.5" customHeight="1" thickBot="1">
      <c r="A54" s="207" t="s">
        <v>63</v>
      </c>
      <c r="B54" s="228"/>
      <c r="C54" s="209"/>
      <c r="D54" s="44">
        <f>SUM(D52:D53)</f>
        <v>16000</v>
      </c>
      <c r="E54" s="44">
        <f>SUM(E52:E53)</f>
        <v>14631.021</v>
      </c>
      <c r="F54" s="12"/>
      <c r="G54" s="79"/>
      <c r="H54" s="79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</row>
    <row r="55" spans="1:5" ht="13.5" customHeight="1">
      <c r="A55" s="201" t="s">
        <v>7</v>
      </c>
      <c r="B55" s="202"/>
      <c r="C55" s="202"/>
      <c r="D55" s="202"/>
      <c r="E55" s="203"/>
    </row>
    <row r="56" spans="1:31" s="24" customFormat="1" ht="13.5" customHeight="1">
      <c r="A56" s="114" t="s">
        <v>7</v>
      </c>
      <c r="B56" s="4" t="s">
        <v>92</v>
      </c>
      <c r="C56" s="6" t="s">
        <v>87</v>
      </c>
      <c r="D56" s="7">
        <v>5000</v>
      </c>
      <c r="E56" s="155">
        <v>4971.38479</v>
      </c>
      <c r="F56" s="56"/>
      <c r="G56" s="81"/>
      <c r="H56" s="81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</row>
    <row r="57" spans="1:31" s="37" customFormat="1" ht="13.5" customHeight="1" thickBot="1">
      <c r="A57" s="114" t="s">
        <v>7</v>
      </c>
      <c r="B57" s="4" t="s">
        <v>90</v>
      </c>
      <c r="C57" s="11" t="s">
        <v>21</v>
      </c>
      <c r="D57" s="7">
        <v>8500</v>
      </c>
      <c r="E57" s="155">
        <v>8500</v>
      </c>
      <c r="F57" s="56"/>
      <c r="G57" s="81"/>
      <c r="H57" s="81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</row>
    <row r="58" spans="1:31" s="18" customFormat="1" ht="13.5" customHeight="1" thickBot="1">
      <c r="A58" s="221" t="s">
        <v>64</v>
      </c>
      <c r="B58" s="224"/>
      <c r="C58" s="223"/>
      <c r="D58" s="169">
        <f>SUM(D56:D57)</f>
        <v>13500</v>
      </c>
      <c r="E58" s="169">
        <f>SUM(E56:E57)</f>
        <v>13471.38479</v>
      </c>
      <c r="F58" s="12"/>
      <c r="G58" s="79"/>
      <c r="H58" s="79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</row>
    <row r="59" spans="1:5" ht="13.5" customHeight="1">
      <c r="A59" s="225" t="s">
        <v>6</v>
      </c>
      <c r="B59" s="226"/>
      <c r="C59" s="226"/>
      <c r="D59" s="226"/>
      <c r="E59" s="227"/>
    </row>
    <row r="60" spans="1:5" ht="13.5" customHeight="1">
      <c r="A60" s="119" t="s">
        <v>6</v>
      </c>
      <c r="B60" s="6" t="s">
        <v>91</v>
      </c>
      <c r="C60" s="6" t="s">
        <v>188</v>
      </c>
      <c r="D60" s="145">
        <v>0</v>
      </c>
      <c r="E60" s="69">
        <v>770.07767</v>
      </c>
    </row>
    <row r="61" spans="1:31" s="24" customFormat="1" ht="13.5" customHeight="1">
      <c r="A61" s="119" t="s">
        <v>6</v>
      </c>
      <c r="B61" s="6" t="s">
        <v>89</v>
      </c>
      <c r="C61" s="6" t="s">
        <v>18</v>
      </c>
      <c r="D61" s="69">
        <v>6000</v>
      </c>
      <c r="E61" s="69">
        <v>8964.889</v>
      </c>
      <c r="F61" s="56"/>
      <c r="G61" s="81"/>
      <c r="H61" s="81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</row>
    <row r="62" spans="1:31" s="37" customFormat="1" ht="13.5" customHeight="1">
      <c r="A62" s="114" t="s">
        <v>6</v>
      </c>
      <c r="B62" s="11" t="s">
        <v>90</v>
      </c>
      <c r="C62" s="11" t="s">
        <v>23</v>
      </c>
      <c r="D62" s="7">
        <v>6000</v>
      </c>
      <c r="E62" s="155">
        <v>6006.62182</v>
      </c>
      <c r="F62" s="56"/>
      <c r="G62" s="81"/>
      <c r="H62" s="81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</row>
    <row r="63" spans="1:31" s="24" customFormat="1" ht="13.5" customHeight="1" thickBot="1">
      <c r="A63" s="114" t="s">
        <v>6</v>
      </c>
      <c r="B63" s="4" t="s">
        <v>141</v>
      </c>
      <c r="C63" s="4" t="s">
        <v>80</v>
      </c>
      <c r="D63" s="7">
        <v>2000</v>
      </c>
      <c r="E63" s="155">
        <v>2072.323</v>
      </c>
      <c r="F63" s="56"/>
      <c r="G63" s="81"/>
      <c r="H63" s="81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</row>
    <row r="64" spans="1:31" s="18" customFormat="1" ht="13.5" customHeight="1" thickBot="1">
      <c r="A64" s="221" t="s">
        <v>65</v>
      </c>
      <c r="B64" s="224"/>
      <c r="C64" s="223"/>
      <c r="D64" s="169">
        <f>SUM(D61:D63)</f>
        <v>14000</v>
      </c>
      <c r="E64" s="169">
        <f>SUM(E60:E63)</f>
        <v>17813.91149</v>
      </c>
      <c r="F64" s="12"/>
      <c r="G64" s="79"/>
      <c r="H64" s="79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</row>
    <row r="65" spans="1:5" ht="13.5" customHeight="1">
      <c r="A65" s="225" t="s">
        <v>8</v>
      </c>
      <c r="B65" s="226"/>
      <c r="C65" s="226"/>
      <c r="D65" s="226"/>
      <c r="E65" s="227"/>
    </row>
    <row r="66" spans="1:5" ht="13.5" customHeight="1">
      <c r="A66" s="102" t="s">
        <v>8</v>
      </c>
      <c r="B66" s="6" t="s">
        <v>88</v>
      </c>
      <c r="C66" s="6" t="s">
        <v>13</v>
      </c>
      <c r="D66" s="3">
        <v>2000</v>
      </c>
      <c r="E66" s="3">
        <v>2000</v>
      </c>
    </row>
    <row r="67" spans="1:5" ht="13.5" customHeight="1">
      <c r="A67" s="102" t="s">
        <v>8</v>
      </c>
      <c r="B67" s="6" t="s">
        <v>91</v>
      </c>
      <c r="C67" s="6" t="s">
        <v>17</v>
      </c>
      <c r="D67" s="3">
        <v>4000</v>
      </c>
      <c r="E67" s="3">
        <v>4000</v>
      </c>
    </row>
    <row r="68" spans="1:31" s="24" customFormat="1" ht="13.5" customHeight="1" thickBot="1">
      <c r="A68" s="102" t="s">
        <v>8</v>
      </c>
      <c r="B68" s="6" t="s">
        <v>97</v>
      </c>
      <c r="C68" s="6" t="s">
        <v>82</v>
      </c>
      <c r="D68" s="3">
        <v>4500</v>
      </c>
      <c r="E68" s="3">
        <v>5149.0289299999995</v>
      </c>
      <c r="F68" s="56"/>
      <c r="G68" s="81"/>
      <c r="H68" s="81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</row>
    <row r="69" spans="1:31" s="18" customFormat="1" ht="13.5" customHeight="1" thickBot="1">
      <c r="A69" s="221" t="s">
        <v>66</v>
      </c>
      <c r="B69" s="224"/>
      <c r="C69" s="223"/>
      <c r="D69" s="169">
        <f>SUM(D66:D68)</f>
        <v>10500</v>
      </c>
      <c r="E69" s="169">
        <f>SUM(E66:E68)</f>
        <v>11149.02893</v>
      </c>
      <c r="F69" s="12"/>
      <c r="G69" s="79"/>
      <c r="H69" s="79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</row>
    <row r="70" spans="1:31" s="22" customFormat="1" ht="13.5" customHeight="1">
      <c r="A70" s="221" t="s">
        <v>94</v>
      </c>
      <c r="B70" s="230"/>
      <c r="C70" s="231"/>
      <c r="D70" s="194">
        <f>D45+D50+D54+D58+D64+D69</f>
        <v>111000</v>
      </c>
      <c r="E70" s="194">
        <f>E45+E50+E54+E58+E64+E69</f>
        <v>107542.60252</v>
      </c>
      <c r="F70" s="12"/>
      <c r="G70" s="79"/>
      <c r="H70" s="79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</row>
    <row r="71" spans="1:31" s="20" customFormat="1" ht="13.5" customHeight="1">
      <c r="A71" s="238" t="s">
        <v>166</v>
      </c>
      <c r="B71" s="239"/>
      <c r="C71" s="240"/>
      <c r="D71" s="196">
        <v>0</v>
      </c>
      <c r="E71" s="196">
        <v>0</v>
      </c>
      <c r="F71" s="12"/>
      <c r="G71" s="79"/>
      <c r="H71" s="79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</row>
    <row r="72" spans="1:31" s="20" customFormat="1" ht="13.5" customHeight="1">
      <c r="A72" s="232" t="s">
        <v>75</v>
      </c>
      <c r="B72" s="233"/>
      <c r="C72" s="234"/>
      <c r="D72" s="195">
        <f>D70+D36</f>
        <v>372500</v>
      </c>
      <c r="E72" s="195">
        <f>E70+E36</f>
        <v>350801.04179</v>
      </c>
      <c r="F72" s="12"/>
      <c r="G72" s="79"/>
      <c r="H72" s="79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</row>
    <row r="73" spans="1:31" s="20" customFormat="1" ht="13.5" customHeight="1">
      <c r="A73" s="244" t="s">
        <v>189</v>
      </c>
      <c r="B73" s="244"/>
      <c r="C73" s="244" t="s">
        <v>189</v>
      </c>
      <c r="D73" s="244"/>
      <c r="E73" s="244"/>
      <c r="F73" s="12"/>
      <c r="G73" s="79"/>
      <c r="H73" s="79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</row>
    <row r="74" spans="1:31" s="20" customFormat="1" ht="13.5" customHeight="1" thickBot="1">
      <c r="A74" s="102" t="s">
        <v>189</v>
      </c>
      <c r="B74" s="6"/>
      <c r="C74" s="6"/>
      <c r="D74" s="3">
        <v>0</v>
      </c>
      <c r="E74" s="3">
        <v>10718.25805</v>
      </c>
      <c r="F74" s="12"/>
      <c r="G74" s="79"/>
      <c r="H74" s="79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</row>
    <row r="75" spans="1:5" ht="13.5" thickBot="1">
      <c r="A75" s="245"/>
      <c r="B75" s="246"/>
      <c r="C75" s="246"/>
      <c r="D75" s="246"/>
      <c r="E75" s="247"/>
    </row>
    <row r="76" spans="1:31" s="9" customFormat="1" ht="13.5" customHeight="1">
      <c r="A76" s="241" t="s">
        <v>190</v>
      </c>
      <c r="B76" s="242"/>
      <c r="C76" s="243"/>
      <c r="D76" s="170">
        <f>+D71+D70+D36+D74</f>
        <v>372500</v>
      </c>
      <c r="E76" s="170">
        <f>+E71+E70+E36+E74</f>
        <v>361519.29984</v>
      </c>
      <c r="F76" s="12"/>
      <c r="G76" s="79"/>
      <c r="H76" s="79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</row>
    <row r="77" spans="1:31" s="9" customFormat="1" ht="13.5" customHeight="1">
      <c r="A77" s="199"/>
      <c r="B77" s="198"/>
      <c r="C77" s="198"/>
      <c r="D77" s="198"/>
      <c r="E77" s="229"/>
      <c r="F77" s="12"/>
      <c r="G77" s="79"/>
      <c r="H77" s="79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</row>
    <row r="78" spans="1:5" ht="19.5" customHeight="1" thickBot="1">
      <c r="A78" s="235" t="s">
        <v>154</v>
      </c>
      <c r="B78" s="236"/>
      <c r="C78" s="236"/>
      <c r="D78" s="236"/>
      <c r="E78" s="237"/>
    </row>
    <row r="79" spans="1:31" s="42" customFormat="1" ht="12.75" customHeight="1">
      <c r="A79" s="200" t="s">
        <v>67</v>
      </c>
      <c r="B79" s="200"/>
      <c r="C79" s="200"/>
      <c r="D79" s="200"/>
      <c r="E79" s="200"/>
      <c r="F79" s="58"/>
      <c r="G79" s="83"/>
      <c r="H79" s="83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</row>
    <row r="80" spans="1:31" s="15" customFormat="1" ht="14.25" customHeight="1">
      <c r="A80" s="100" t="s">
        <v>37</v>
      </c>
      <c r="B80" s="13" t="s">
        <v>140</v>
      </c>
      <c r="C80" s="29" t="s">
        <v>38</v>
      </c>
      <c r="D80" s="30">
        <v>15000</v>
      </c>
      <c r="E80" s="156">
        <v>21599.201</v>
      </c>
      <c r="F80" s="12"/>
      <c r="G80" s="79"/>
      <c r="H80" s="79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</row>
    <row r="81" spans="1:31" s="37" customFormat="1" ht="14.25" customHeight="1">
      <c r="A81" s="100" t="s">
        <v>37</v>
      </c>
      <c r="B81" s="13" t="s">
        <v>139</v>
      </c>
      <c r="C81" s="29" t="s">
        <v>156</v>
      </c>
      <c r="D81" s="3">
        <v>3000</v>
      </c>
      <c r="E81" s="3">
        <v>4532.595</v>
      </c>
      <c r="F81" s="56"/>
      <c r="G81" s="81"/>
      <c r="H81" s="81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</row>
    <row r="82" spans="1:31" s="15" customFormat="1" ht="14.25" customHeight="1">
      <c r="A82" s="100" t="s">
        <v>37</v>
      </c>
      <c r="B82" s="13" t="s">
        <v>139</v>
      </c>
      <c r="C82" s="29" t="s">
        <v>39</v>
      </c>
      <c r="D82" s="10">
        <v>2500</v>
      </c>
      <c r="E82" s="10">
        <v>2186.05</v>
      </c>
      <c r="F82" s="12"/>
      <c r="G82" s="79"/>
      <c r="H82" s="79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</row>
    <row r="83" spans="1:31" s="37" customFormat="1" ht="14.25" customHeight="1">
      <c r="A83" s="100" t="s">
        <v>37</v>
      </c>
      <c r="B83" s="13" t="s">
        <v>88</v>
      </c>
      <c r="C83" s="29" t="s">
        <v>170</v>
      </c>
      <c r="D83" s="10">
        <v>10000</v>
      </c>
      <c r="E83" s="10">
        <v>8682.09</v>
      </c>
      <c r="F83" s="56"/>
      <c r="G83" s="81"/>
      <c r="H83" s="81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</row>
    <row r="84" spans="1:31" s="15" customFormat="1" ht="14.25" customHeight="1">
      <c r="A84" s="102" t="s">
        <v>40</v>
      </c>
      <c r="B84" s="13" t="s">
        <v>155</v>
      </c>
      <c r="C84" s="6" t="s">
        <v>41</v>
      </c>
      <c r="D84" s="3">
        <v>1500</v>
      </c>
      <c r="E84" s="3">
        <v>1415.36</v>
      </c>
      <c r="F84" s="12"/>
      <c r="G84" s="79"/>
      <c r="H84" s="79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</row>
    <row r="85" spans="1:31" s="24" customFormat="1" ht="14.25" customHeight="1" thickBot="1">
      <c r="A85" s="102" t="s">
        <v>42</v>
      </c>
      <c r="B85" s="13" t="s">
        <v>155</v>
      </c>
      <c r="C85" s="6" t="s">
        <v>169</v>
      </c>
      <c r="D85" s="8">
        <v>37000</v>
      </c>
      <c r="E85" s="8">
        <v>46030.811</v>
      </c>
      <c r="F85" s="56"/>
      <c r="G85" s="81"/>
      <c r="H85" s="81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</row>
    <row r="86" spans="1:31" s="18" customFormat="1" ht="14.25" customHeight="1" thickBot="1">
      <c r="A86" s="250" t="s">
        <v>43</v>
      </c>
      <c r="B86" s="260"/>
      <c r="C86" s="209"/>
      <c r="D86" s="63">
        <f>SUM(D80:D85)</f>
        <v>69000</v>
      </c>
      <c r="E86" s="63">
        <f>SUM(E80:E85)</f>
        <v>84446.107</v>
      </c>
      <c r="F86" s="12"/>
      <c r="G86" s="79"/>
      <c r="H86" s="79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</row>
    <row r="87" spans="1:31" s="47" customFormat="1" ht="12.75" hidden="1">
      <c r="A87" s="61"/>
      <c r="B87" s="61"/>
      <c r="C87" s="62"/>
      <c r="D87" s="62"/>
      <c r="E87" s="62"/>
      <c r="F87" s="12"/>
      <c r="G87" s="79"/>
      <c r="H87" s="79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</row>
    <row r="88" spans="1:5" ht="12.75" hidden="1">
      <c r="A88" s="15"/>
      <c r="B88" s="15"/>
      <c r="C88" s="15"/>
      <c r="D88" s="15"/>
      <c r="E88" s="157"/>
    </row>
    <row r="89" spans="1:5" ht="12.75" hidden="1">
      <c r="A89" s="15"/>
      <c r="B89" s="15"/>
      <c r="C89" s="15"/>
      <c r="D89" s="15"/>
      <c r="E89" s="157"/>
    </row>
    <row r="90" spans="1:5" ht="12.75" hidden="1">
      <c r="A90" s="15"/>
      <c r="B90" s="15"/>
      <c r="C90" s="15"/>
      <c r="D90" s="15"/>
      <c r="E90" s="157"/>
    </row>
    <row r="91" spans="1:5" ht="12.75" hidden="1">
      <c r="A91" s="15"/>
      <c r="B91" s="15"/>
      <c r="C91" s="15"/>
      <c r="D91" s="15"/>
      <c r="E91" s="157"/>
    </row>
    <row r="92" spans="1:5" ht="12.75" hidden="1">
      <c r="A92" s="15"/>
      <c r="B92" s="15"/>
      <c r="C92" s="15"/>
      <c r="D92" s="15"/>
      <c r="E92" s="157"/>
    </row>
    <row r="93" spans="1:5" ht="12.75" hidden="1">
      <c r="A93" s="15"/>
      <c r="B93" s="15"/>
      <c r="C93" s="15"/>
      <c r="D93" s="15"/>
      <c r="E93" s="157"/>
    </row>
    <row r="94" spans="1:5" ht="12.75" hidden="1">
      <c r="A94" s="15"/>
      <c r="B94" s="15"/>
      <c r="C94" s="15"/>
      <c r="D94" s="15"/>
      <c r="E94" s="157"/>
    </row>
    <row r="95" spans="1:5" ht="13.5" customHeight="1" thickBot="1">
      <c r="A95" s="257"/>
      <c r="B95" s="258"/>
      <c r="C95" s="258"/>
      <c r="D95" s="258"/>
      <c r="E95" s="259"/>
    </row>
    <row r="96" spans="1:5" ht="13.5" customHeight="1">
      <c r="A96" s="200" t="s">
        <v>177</v>
      </c>
      <c r="B96" s="200"/>
      <c r="C96" s="200"/>
      <c r="D96" s="200"/>
      <c r="E96" s="200"/>
    </row>
    <row r="97" spans="1:5" ht="22.5">
      <c r="A97" s="127" t="s">
        <v>42</v>
      </c>
      <c r="B97" s="13" t="s">
        <v>155</v>
      </c>
      <c r="C97" s="128" t="s">
        <v>171</v>
      </c>
      <c r="D97" s="95">
        <v>3000</v>
      </c>
      <c r="E97" s="95">
        <v>3786.8978399999996</v>
      </c>
    </row>
    <row r="98" spans="1:31" s="38" customFormat="1" ht="13.5" customHeight="1">
      <c r="A98" s="132" t="s">
        <v>42</v>
      </c>
      <c r="B98" s="13" t="s">
        <v>155</v>
      </c>
      <c r="C98" s="39" t="s">
        <v>83</v>
      </c>
      <c r="D98" s="65">
        <v>9000</v>
      </c>
      <c r="E98" s="65">
        <v>4430.22792</v>
      </c>
      <c r="F98" s="59"/>
      <c r="G98" s="84"/>
      <c r="H98" s="84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</row>
    <row r="99" spans="1:31" s="131" customFormat="1" ht="13.5" customHeight="1">
      <c r="A99" s="113" t="s">
        <v>42</v>
      </c>
      <c r="B99" s="13" t="s">
        <v>155</v>
      </c>
      <c r="C99" s="39" t="s">
        <v>125</v>
      </c>
      <c r="D99" s="65">
        <v>3000</v>
      </c>
      <c r="E99" s="65">
        <v>3217.96807</v>
      </c>
      <c r="F99" s="129"/>
      <c r="G99" s="130"/>
      <c r="H99" s="130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  <c r="AA99" s="129"/>
      <c r="AB99" s="129"/>
      <c r="AC99" s="129"/>
      <c r="AD99" s="129"/>
      <c r="AE99" s="129"/>
    </row>
    <row r="100" spans="1:5" ht="13.5" customHeight="1" thickBot="1">
      <c r="A100" s="272" t="s">
        <v>178</v>
      </c>
      <c r="B100" s="273"/>
      <c r="C100" s="264"/>
      <c r="D100" s="52">
        <f>SUM(D97:D99)</f>
        <v>15000</v>
      </c>
      <c r="E100" s="52">
        <f>SUM(E97:E99)</f>
        <v>11435.093829999998</v>
      </c>
    </row>
    <row r="101" spans="1:5" ht="13.5" customHeight="1" thickBot="1">
      <c r="A101" s="245"/>
      <c r="B101" s="246"/>
      <c r="C101" s="246"/>
      <c r="D101" s="246"/>
      <c r="E101" s="247"/>
    </row>
    <row r="102" spans="1:31" s="41" customFormat="1" ht="13.5" customHeight="1">
      <c r="A102" s="304" t="s">
        <v>44</v>
      </c>
      <c r="B102" s="305"/>
      <c r="C102" s="305"/>
      <c r="D102" s="305"/>
      <c r="E102" s="306"/>
      <c r="F102" s="58"/>
      <c r="G102" s="83"/>
      <c r="H102" s="83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</row>
    <row r="103" spans="1:31" s="37" customFormat="1" ht="13.5" customHeight="1">
      <c r="A103" s="102" t="s">
        <v>37</v>
      </c>
      <c r="B103" s="13" t="s">
        <v>134</v>
      </c>
      <c r="C103" s="6" t="s">
        <v>157</v>
      </c>
      <c r="D103" s="3">
        <f>7803+3500+196</f>
        <v>11499</v>
      </c>
      <c r="E103" s="3">
        <v>11492.092</v>
      </c>
      <c r="F103" s="56"/>
      <c r="G103" s="81"/>
      <c r="H103" s="81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</row>
    <row r="104" spans="1:31" s="23" customFormat="1" ht="13.5" customHeight="1">
      <c r="A104" s="102" t="s">
        <v>37</v>
      </c>
      <c r="B104" s="13" t="s">
        <v>134</v>
      </c>
      <c r="C104" s="6" t="s">
        <v>74</v>
      </c>
      <c r="D104" s="3">
        <f>12363-2000-196</f>
        <v>10167</v>
      </c>
      <c r="E104" s="3">
        <v>9804.48044</v>
      </c>
      <c r="F104" s="56"/>
      <c r="G104" s="81"/>
      <c r="H104" s="81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</row>
    <row r="105" spans="1:5" ht="13.5" customHeight="1">
      <c r="A105" s="100" t="s">
        <v>45</v>
      </c>
      <c r="B105" s="13" t="s">
        <v>134</v>
      </c>
      <c r="C105" s="6" t="s">
        <v>158</v>
      </c>
      <c r="D105" s="3">
        <v>5000</v>
      </c>
      <c r="E105" s="3">
        <v>4610.52689</v>
      </c>
    </row>
    <row r="106" spans="1:5" ht="13.5" customHeight="1" thickBot="1">
      <c r="A106" s="248" t="s">
        <v>46</v>
      </c>
      <c r="B106" s="249"/>
      <c r="C106" s="209"/>
      <c r="D106" s="52">
        <f>SUM(D103:D103:D105)</f>
        <v>26666</v>
      </c>
      <c r="E106" s="52">
        <f>SUM(E103:E103:E105)</f>
        <v>25907.09933</v>
      </c>
    </row>
    <row r="107" spans="1:5" ht="13.5" customHeight="1" thickBot="1">
      <c r="A107" s="265" t="s">
        <v>76</v>
      </c>
      <c r="B107" s="219"/>
      <c r="C107" s="220"/>
      <c r="D107" s="31">
        <f>D86+D106+D100</f>
        <v>110666</v>
      </c>
      <c r="E107" s="31">
        <f>E86+E106+E100</f>
        <v>121788.30016</v>
      </c>
    </row>
    <row r="108" spans="1:31" s="9" customFormat="1" ht="13.5" customHeight="1" thickBot="1">
      <c r="A108" s="256"/>
      <c r="B108" s="219"/>
      <c r="C108" s="219"/>
      <c r="D108" s="219"/>
      <c r="E108" s="220"/>
      <c r="F108" s="12"/>
      <c r="G108" s="79"/>
      <c r="H108" s="79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</row>
    <row r="109" spans="1:31" s="9" customFormat="1" ht="13.5" customHeight="1" thickBot="1">
      <c r="A109" s="148" t="s">
        <v>192</v>
      </c>
      <c r="B109" s="147"/>
      <c r="C109" s="147"/>
      <c r="D109" s="3">
        <v>0</v>
      </c>
      <c r="E109" s="3">
        <v>3500</v>
      </c>
      <c r="F109" s="12"/>
      <c r="G109" s="79"/>
      <c r="H109" s="79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</row>
    <row r="110" spans="1:31" s="9" customFormat="1" ht="13.5" customHeight="1" thickBot="1">
      <c r="A110" s="148"/>
      <c r="B110" s="147"/>
      <c r="C110" s="147"/>
      <c r="D110" s="147"/>
      <c r="E110" s="149"/>
      <c r="F110" s="12"/>
      <c r="G110" s="79"/>
      <c r="H110" s="79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</row>
    <row r="111" spans="1:31" s="9" customFormat="1" ht="13.5" customHeight="1" thickBot="1">
      <c r="A111" s="253" t="s">
        <v>70</v>
      </c>
      <c r="B111" s="254"/>
      <c r="C111" s="255"/>
      <c r="D111" s="109">
        <f>D107+D76+D109</f>
        <v>483166</v>
      </c>
      <c r="E111" s="109">
        <f>E107+E76+E109</f>
        <v>486807.6</v>
      </c>
      <c r="F111" s="12"/>
      <c r="G111" s="79"/>
      <c r="H111" s="79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</row>
    <row r="112" spans="1:31" s="9" customFormat="1" ht="13.5" customHeight="1">
      <c r="A112" s="171" t="s">
        <v>197</v>
      </c>
      <c r="B112" s="172"/>
      <c r="C112" s="172"/>
      <c r="D112" s="173"/>
      <c r="E112" s="174">
        <v>438416</v>
      </c>
      <c r="F112" s="12"/>
      <c r="G112" s="79"/>
      <c r="H112" s="79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</row>
    <row r="113" spans="1:8" s="12" customFormat="1" ht="13.5" customHeight="1">
      <c r="A113" s="199"/>
      <c r="B113" s="198"/>
      <c r="C113" s="198"/>
      <c r="D113" s="198"/>
      <c r="E113" s="229"/>
      <c r="G113" s="79"/>
      <c r="H113" s="79"/>
    </row>
    <row r="114" spans="1:5" ht="18.75" customHeight="1" thickBot="1">
      <c r="A114" s="235" t="s">
        <v>159</v>
      </c>
      <c r="B114" s="236"/>
      <c r="C114" s="236"/>
      <c r="D114" s="236"/>
      <c r="E114" s="237"/>
    </row>
    <row r="115" spans="1:31" s="40" customFormat="1" ht="13.5" customHeight="1">
      <c r="A115" s="252" t="s">
        <v>145</v>
      </c>
      <c r="B115" s="252"/>
      <c r="C115" s="66"/>
      <c r="D115" s="66"/>
      <c r="E115" s="66"/>
      <c r="F115" s="58"/>
      <c r="G115" s="83"/>
      <c r="H115" s="83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</row>
    <row r="116" spans="1:5" ht="13.5" customHeight="1">
      <c r="A116" s="120" t="s">
        <v>42</v>
      </c>
      <c r="B116" s="107" t="s">
        <v>194</v>
      </c>
      <c r="C116" s="64" t="s">
        <v>206</v>
      </c>
      <c r="D116" s="65">
        <v>26000</v>
      </c>
      <c r="E116" s="65">
        <v>26094</v>
      </c>
    </row>
    <row r="117" spans="1:5" ht="13.5" customHeight="1">
      <c r="A117" s="100" t="s">
        <v>37</v>
      </c>
      <c r="B117" s="13" t="s">
        <v>140</v>
      </c>
      <c r="C117" s="70" t="s">
        <v>49</v>
      </c>
      <c r="D117" s="71">
        <v>1000</v>
      </c>
      <c r="E117" s="71">
        <v>58</v>
      </c>
    </row>
    <row r="118" spans="1:31" s="20" customFormat="1" ht="13.5" customHeight="1" thickBot="1">
      <c r="A118" s="250" t="s">
        <v>184</v>
      </c>
      <c r="B118" s="251"/>
      <c r="C118" s="209"/>
      <c r="D118" s="63">
        <f>SUM(D116:D117)</f>
        <v>27000</v>
      </c>
      <c r="E118" s="63">
        <f>SUM(E116:E117)</f>
        <v>26152</v>
      </c>
      <c r="F118" s="12"/>
      <c r="G118" s="79"/>
      <c r="H118" s="79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</row>
    <row r="119" spans="1:31" s="20" customFormat="1" ht="13.5" customHeight="1">
      <c r="A119" s="295"/>
      <c r="B119" s="296"/>
      <c r="C119" s="296"/>
      <c r="D119" s="296"/>
      <c r="E119" s="297"/>
      <c r="F119" s="12"/>
      <c r="G119" s="79"/>
      <c r="H119" s="79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</row>
    <row r="120" spans="1:31" s="20" customFormat="1" ht="13.5" customHeight="1">
      <c r="A120" s="282" t="s">
        <v>209</v>
      </c>
      <c r="B120" s="283"/>
      <c r="C120" s="229"/>
      <c r="D120" s="48"/>
      <c r="E120" s="48"/>
      <c r="F120" s="12"/>
      <c r="G120" s="79"/>
      <c r="H120" s="79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</row>
    <row r="121" spans="1:31" s="20" customFormat="1" ht="13.5" customHeight="1">
      <c r="A121" s="102" t="s">
        <v>42</v>
      </c>
      <c r="B121" s="13" t="s">
        <v>142</v>
      </c>
      <c r="C121" s="32" t="s">
        <v>73</v>
      </c>
      <c r="D121" s="45">
        <v>3000</v>
      </c>
      <c r="E121" s="45">
        <v>3000</v>
      </c>
      <c r="F121" s="12"/>
      <c r="G121" s="79"/>
      <c r="H121" s="79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</row>
    <row r="122" spans="1:31" s="20" customFormat="1" ht="13.5" customHeight="1">
      <c r="A122" s="102" t="s">
        <v>42</v>
      </c>
      <c r="B122" s="13" t="s">
        <v>143</v>
      </c>
      <c r="C122" s="32" t="s">
        <v>79</v>
      </c>
      <c r="D122" s="45">
        <v>6000</v>
      </c>
      <c r="E122" s="45">
        <v>6000</v>
      </c>
      <c r="F122" s="12"/>
      <c r="G122" s="79"/>
      <c r="H122" s="79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</row>
    <row r="123" spans="1:31" s="20" customFormat="1" ht="13.5" customHeight="1">
      <c r="A123" s="102" t="s">
        <v>42</v>
      </c>
      <c r="B123" s="13" t="s">
        <v>142</v>
      </c>
      <c r="C123" s="32" t="s">
        <v>137</v>
      </c>
      <c r="D123" s="45">
        <v>6000</v>
      </c>
      <c r="E123" s="45">
        <v>6000</v>
      </c>
      <c r="F123" s="12"/>
      <c r="G123" s="79"/>
      <c r="H123" s="79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</row>
    <row r="124" spans="1:31" s="20" customFormat="1" ht="13.5" customHeight="1">
      <c r="A124" s="284" t="s">
        <v>207</v>
      </c>
      <c r="B124" s="285"/>
      <c r="C124" s="223"/>
      <c r="D124" s="179">
        <f>SUM(D120:D123)</f>
        <v>15000</v>
      </c>
      <c r="E124" s="179">
        <f>SUM(E121:E123)</f>
        <v>15000</v>
      </c>
      <c r="F124" s="12"/>
      <c r="G124" s="79"/>
      <c r="H124" s="79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</row>
    <row r="125" spans="1:31" s="20" customFormat="1" ht="13.5" customHeight="1">
      <c r="A125" s="266"/>
      <c r="B125" s="198"/>
      <c r="C125" s="198"/>
      <c r="D125" s="198"/>
      <c r="E125" s="229"/>
      <c r="F125" s="12"/>
      <c r="G125" s="79"/>
      <c r="H125" s="79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</row>
    <row r="126" spans="1:5" ht="13.5" customHeight="1">
      <c r="A126" s="282" t="s">
        <v>72</v>
      </c>
      <c r="B126" s="283"/>
      <c r="C126" s="229"/>
      <c r="D126" s="49"/>
      <c r="E126" s="49"/>
    </row>
    <row r="127" spans="1:31" s="34" customFormat="1" ht="13.5" customHeight="1">
      <c r="A127" s="106" t="s">
        <v>42</v>
      </c>
      <c r="B127" s="107" t="s">
        <v>195</v>
      </c>
      <c r="C127" s="32" t="s">
        <v>47</v>
      </c>
      <c r="D127" s="33">
        <v>8000</v>
      </c>
      <c r="E127" s="33">
        <v>8000</v>
      </c>
      <c r="F127" s="12"/>
      <c r="G127" s="79"/>
      <c r="H127" s="79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</row>
    <row r="128" spans="1:31" s="35" customFormat="1" ht="13.5" customHeight="1">
      <c r="A128" s="106" t="s">
        <v>42</v>
      </c>
      <c r="B128" s="107" t="s">
        <v>195</v>
      </c>
      <c r="C128" s="32" t="s">
        <v>48</v>
      </c>
      <c r="D128" s="33">
        <v>6000</v>
      </c>
      <c r="E128" s="33">
        <v>6000</v>
      </c>
      <c r="F128" s="12"/>
      <c r="G128" s="79"/>
      <c r="H128" s="79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</row>
    <row r="129" spans="1:8" s="12" customFormat="1" ht="22.5">
      <c r="A129" s="106" t="s">
        <v>42</v>
      </c>
      <c r="B129" s="107" t="s">
        <v>195</v>
      </c>
      <c r="C129" s="32" t="s">
        <v>138</v>
      </c>
      <c r="D129" s="33">
        <v>5000</v>
      </c>
      <c r="E129" s="33">
        <v>5000</v>
      </c>
      <c r="G129" s="79"/>
      <c r="H129" s="79"/>
    </row>
    <row r="130" spans="1:8" s="12" customFormat="1" ht="13.5" customHeight="1">
      <c r="A130" s="106" t="s">
        <v>42</v>
      </c>
      <c r="B130" s="107" t="s">
        <v>134</v>
      </c>
      <c r="C130" s="32" t="s">
        <v>135</v>
      </c>
      <c r="D130" s="33">
        <v>1000</v>
      </c>
      <c r="E130" s="33">
        <v>425</v>
      </c>
      <c r="G130" s="79"/>
      <c r="H130" s="79"/>
    </row>
    <row r="131" spans="1:8" s="12" customFormat="1" ht="13.5" customHeight="1" thickBot="1">
      <c r="A131" s="106" t="s">
        <v>37</v>
      </c>
      <c r="B131" s="107" t="s">
        <v>134</v>
      </c>
      <c r="C131" s="32" t="s">
        <v>160</v>
      </c>
      <c r="D131" s="33">
        <v>2000</v>
      </c>
      <c r="E131" s="33">
        <v>1806</v>
      </c>
      <c r="G131" s="79"/>
      <c r="H131" s="79"/>
    </row>
    <row r="132" spans="1:31" s="18" customFormat="1" ht="13.5" customHeight="1" thickBot="1">
      <c r="A132" s="286" t="s">
        <v>199</v>
      </c>
      <c r="B132" s="286"/>
      <c r="C132" s="287"/>
      <c r="D132" s="193">
        <f>SUM(D127:D131)+D93</f>
        <v>22000</v>
      </c>
      <c r="E132" s="193">
        <f>SUM(E127:E131)</f>
        <v>21231</v>
      </c>
      <c r="F132" s="12"/>
      <c r="G132" s="79"/>
      <c r="H132" s="79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</row>
    <row r="133" spans="1:31" s="46" customFormat="1" ht="13.5" customHeight="1" thickBot="1">
      <c r="A133" s="167" t="s">
        <v>198</v>
      </c>
      <c r="B133" s="167"/>
      <c r="C133" s="168"/>
      <c r="D133" s="165"/>
      <c r="E133" s="165">
        <v>36993</v>
      </c>
      <c r="F133" s="12"/>
      <c r="G133" s="79"/>
      <c r="H133" s="79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</row>
    <row r="134" spans="1:31" s="46" customFormat="1" ht="13.5" customHeight="1" thickBot="1">
      <c r="A134" s="167" t="s">
        <v>202</v>
      </c>
      <c r="B134" s="167"/>
      <c r="C134" s="168"/>
      <c r="D134" s="165"/>
      <c r="E134" s="165">
        <v>99376</v>
      </c>
      <c r="F134" s="12"/>
      <c r="G134" s="79"/>
      <c r="H134" s="79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</row>
    <row r="135" spans="1:31" s="46" customFormat="1" ht="13.5" customHeight="1" thickBot="1">
      <c r="A135" s="262" t="s">
        <v>201</v>
      </c>
      <c r="B135" s="263"/>
      <c r="C135" s="264"/>
      <c r="D135" s="166">
        <f>D132+D124+D118</f>
        <v>64000</v>
      </c>
      <c r="E135" s="166">
        <f>SUM(E118+E132+E133)</f>
        <v>84376</v>
      </c>
      <c r="F135" s="12"/>
      <c r="G135" s="79"/>
      <c r="H135" s="79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</row>
    <row r="136" spans="1:31" s="20" customFormat="1" ht="13.5" customHeight="1">
      <c r="A136" s="121"/>
      <c r="B136" s="53"/>
      <c r="C136" s="54"/>
      <c r="D136" s="54"/>
      <c r="E136" s="153"/>
      <c r="F136" s="12"/>
      <c r="G136" s="79"/>
      <c r="H136" s="79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</row>
    <row r="137" spans="1:5" ht="13.5" customHeight="1">
      <c r="A137" s="280" t="s">
        <v>196</v>
      </c>
      <c r="B137" s="280"/>
      <c r="C137" s="281"/>
      <c r="D137" s="281"/>
      <c r="E137" s="281"/>
    </row>
    <row r="138" spans="1:5" ht="13.5" customHeight="1">
      <c r="A138" s="100" t="s">
        <v>45</v>
      </c>
      <c r="B138" s="107" t="s">
        <v>134</v>
      </c>
      <c r="C138" s="29" t="s">
        <v>50</v>
      </c>
      <c r="D138" s="30">
        <v>5000</v>
      </c>
      <c r="E138" s="156">
        <v>2727</v>
      </c>
    </row>
    <row r="139" spans="1:5" ht="25.5" customHeight="1">
      <c r="A139" s="100" t="s">
        <v>42</v>
      </c>
      <c r="B139" s="107" t="s">
        <v>134</v>
      </c>
      <c r="C139" s="29" t="s">
        <v>180</v>
      </c>
      <c r="D139" s="30">
        <v>11000</v>
      </c>
      <c r="E139" s="156">
        <v>8398</v>
      </c>
    </row>
    <row r="140" spans="1:5" ht="13.5" customHeight="1" thickBot="1">
      <c r="A140" s="100" t="s">
        <v>42</v>
      </c>
      <c r="B140" s="107" t="s">
        <v>134</v>
      </c>
      <c r="C140" s="29" t="s">
        <v>161</v>
      </c>
      <c r="D140" s="30">
        <v>5000</v>
      </c>
      <c r="E140" s="156">
        <v>4025</v>
      </c>
    </row>
    <row r="141" spans="1:31" s="18" customFormat="1" ht="13.5" customHeight="1" thickBot="1">
      <c r="A141" s="267" t="s">
        <v>51</v>
      </c>
      <c r="B141" s="268"/>
      <c r="C141" s="223"/>
      <c r="D141" s="164">
        <f>SUM(D138:D140)</f>
        <v>21000</v>
      </c>
      <c r="E141" s="164">
        <f>SUM(E138:E140)</f>
        <v>15150</v>
      </c>
      <c r="F141" s="12"/>
      <c r="G141" s="79"/>
      <c r="H141" s="79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</row>
    <row r="142" spans="1:31" s="197" customFormat="1" ht="13.5" customHeight="1" thickBot="1">
      <c r="A142" s="293" t="s">
        <v>203</v>
      </c>
      <c r="B142" s="294"/>
      <c r="C142" s="229"/>
      <c r="D142" s="184">
        <f>D141+D135</f>
        <v>85000</v>
      </c>
      <c r="E142" s="184">
        <f>(E135+E141)</f>
        <v>99526</v>
      </c>
      <c r="F142" s="12"/>
      <c r="G142" s="79"/>
      <c r="H142" s="79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</row>
    <row r="143" spans="1:31" s="9" customFormat="1" ht="15.75" customHeight="1">
      <c r="A143" s="269" t="s">
        <v>162</v>
      </c>
      <c r="B143" s="270"/>
      <c r="C143" s="270"/>
      <c r="D143" s="270"/>
      <c r="E143" s="271"/>
      <c r="F143" s="12"/>
      <c r="G143" s="79"/>
      <c r="H143" s="79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</row>
    <row r="144" spans="1:31" s="9" customFormat="1" ht="13.5" customHeight="1">
      <c r="A144" s="261" t="s">
        <v>179</v>
      </c>
      <c r="B144" s="261"/>
      <c r="C144" s="175"/>
      <c r="D144" s="51">
        <v>73000</v>
      </c>
      <c r="E144" s="51">
        <v>99605</v>
      </c>
      <c r="F144" s="12"/>
      <c r="G144" s="79"/>
      <c r="H144" s="79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</row>
    <row r="145" spans="1:31" s="9" customFormat="1" ht="13.5" customHeight="1">
      <c r="A145" s="298" t="s">
        <v>54</v>
      </c>
      <c r="B145" s="298"/>
      <c r="C145" s="137"/>
      <c r="D145" s="50">
        <v>60000</v>
      </c>
      <c r="E145" s="50">
        <v>59583</v>
      </c>
      <c r="F145" s="12"/>
      <c r="G145" s="79"/>
      <c r="H145" s="79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</row>
    <row r="146" spans="1:31" s="9" customFormat="1" ht="10.5" customHeight="1">
      <c r="A146" s="290" t="s">
        <v>183</v>
      </c>
      <c r="B146" s="290"/>
      <c r="C146" s="138"/>
      <c r="D146" s="139">
        <v>7000</v>
      </c>
      <c r="E146" s="139"/>
      <c r="F146" s="12"/>
      <c r="G146" s="79"/>
      <c r="H146" s="79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</row>
    <row r="147" spans="1:31" s="9" customFormat="1" ht="34.5" thickBot="1">
      <c r="A147" s="102" t="s">
        <v>12</v>
      </c>
      <c r="B147" s="134" t="s">
        <v>136</v>
      </c>
      <c r="C147" s="32" t="s">
        <v>181</v>
      </c>
      <c r="D147" s="45">
        <v>40000</v>
      </c>
      <c r="E147" s="45">
        <v>40000</v>
      </c>
      <c r="F147" s="12"/>
      <c r="G147" s="79"/>
      <c r="H147" s="79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</row>
    <row r="148" spans="1:31" s="9" customFormat="1" ht="13.5" customHeight="1" thickBot="1">
      <c r="A148" s="288" t="s">
        <v>163</v>
      </c>
      <c r="B148" s="289"/>
      <c r="C148" s="289"/>
      <c r="D148" s="31">
        <f>D144+D145+D147</f>
        <v>173000</v>
      </c>
      <c r="E148" s="31">
        <f>SUM(E144+E145+E147)</f>
        <v>199188</v>
      </c>
      <c r="F148" s="12"/>
      <c r="G148" s="79"/>
      <c r="H148" s="79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</row>
    <row r="149" spans="1:31" s="9" customFormat="1" ht="13.5" customHeight="1" thickBot="1">
      <c r="A149" s="319" t="s">
        <v>164</v>
      </c>
      <c r="B149" s="320"/>
      <c r="C149" s="320"/>
      <c r="D149" s="133">
        <f>SUM(D142,D148)</f>
        <v>258000</v>
      </c>
      <c r="E149" s="133">
        <f>SUM(E142+E148)</f>
        <v>298714</v>
      </c>
      <c r="F149" s="12"/>
      <c r="G149" s="79"/>
      <c r="H149" s="79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</row>
    <row r="150" spans="1:31" s="9" customFormat="1" ht="13.5" customHeight="1">
      <c r="A150" s="299"/>
      <c r="B150" s="300"/>
      <c r="C150" s="300"/>
      <c r="D150" s="300"/>
      <c r="E150" s="301"/>
      <c r="F150" s="12"/>
      <c r="G150" s="79"/>
      <c r="H150" s="79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</row>
    <row r="151" spans="1:31" s="9" customFormat="1" ht="12" customHeight="1">
      <c r="A151" s="302" t="s">
        <v>133</v>
      </c>
      <c r="B151" s="303"/>
      <c r="C151" s="198"/>
      <c r="D151" s="198"/>
      <c r="E151" s="229"/>
      <c r="F151" s="12"/>
      <c r="G151" s="79"/>
      <c r="H151" s="79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</row>
    <row r="152" spans="1:5" ht="13.5" customHeight="1">
      <c r="A152" s="291" t="s">
        <v>182</v>
      </c>
      <c r="B152" s="281"/>
      <c r="C152" s="292"/>
      <c r="D152" s="292"/>
      <c r="E152" s="292"/>
    </row>
    <row r="153" spans="1:31" s="15" customFormat="1" ht="21" customHeight="1">
      <c r="A153" s="122" t="s">
        <v>42</v>
      </c>
      <c r="B153" s="140" t="s">
        <v>88</v>
      </c>
      <c r="C153" s="5" t="s">
        <v>210</v>
      </c>
      <c r="D153" s="3">
        <v>110000</v>
      </c>
      <c r="E153" s="3">
        <v>108111</v>
      </c>
      <c r="F153" s="12"/>
      <c r="G153" s="79"/>
      <c r="H153" s="79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</row>
    <row r="154" spans="1:31" s="20" customFormat="1" ht="13.5" customHeight="1">
      <c r="A154" s="339" t="s">
        <v>176</v>
      </c>
      <c r="B154" s="340"/>
      <c r="C154" s="341"/>
      <c r="D154" s="136">
        <f>SUM(D153:D153)</f>
        <v>110000</v>
      </c>
      <c r="E154" s="136">
        <f>SUM(E153:E153)</f>
        <v>108111</v>
      </c>
      <c r="F154" s="12"/>
      <c r="G154" s="79"/>
      <c r="H154" s="79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</row>
    <row r="155" spans="1:5" ht="13.5" customHeight="1">
      <c r="A155" s="291" t="s">
        <v>52</v>
      </c>
      <c r="B155" s="281"/>
      <c r="C155" s="292"/>
      <c r="D155" s="292"/>
      <c r="E155" s="292"/>
    </row>
    <row r="156" spans="1:31" s="20" customFormat="1" ht="13.5" customHeight="1" thickBot="1">
      <c r="A156" s="123" t="s">
        <v>42</v>
      </c>
      <c r="B156" s="115" t="s">
        <v>91</v>
      </c>
      <c r="C156" s="36" t="s">
        <v>200</v>
      </c>
      <c r="D156" s="19">
        <v>3000</v>
      </c>
      <c r="E156" s="19">
        <v>1392</v>
      </c>
      <c r="F156" s="12"/>
      <c r="G156" s="79"/>
      <c r="H156" s="79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</row>
    <row r="157" spans="1:31" s="9" customFormat="1" ht="13.5" customHeight="1" thickBot="1">
      <c r="A157" s="277" t="s">
        <v>152</v>
      </c>
      <c r="B157" s="278"/>
      <c r="C157" s="279"/>
      <c r="D157" s="108">
        <f>D154+D156</f>
        <v>113000</v>
      </c>
      <c r="E157" s="108">
        <f>SUM(E154+E156)</f>
        <v>109503</v>
      </c>
      <c r="F157" s="12"/>
      <c r="G157" s="79"/>
      <c r="H157" s="79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</row>
    <row r="158" spans="1:31" s="9" customFormat="1" ht="13.5" hidden="1" thickBot="1">
      <c r="A158" s="60"/>
      <c r="B158" s="60"/>
      <c r="C158" s="60"/>
      <c r="D158" s="60"/>
      <c r="E158" s="158"/>
      <c r="F158" s="12"/>
      <c r="G158" s="79"/>
      <c r="H158" s="79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</row>
    <row r="159" spans="1:31" s="9" customFormat="1" ht="13.5" thickBot="1">
      <c r="A159" s="274" t="s">
        <v>165</v>
      </c>
      <c r="B159" s="275"/>
      <c r="C159" s="275"/>
      <c r="D159" s="275"/>
      <c r="E159" s="276"/>
      <c r="F159" s="12"/>
      <c r="G159" s="79"/>
      <c r="H159" s="79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</row>
    <row r="160" spans="1:31" s="21" customFormat="1" ht="13.5" thickBot="1">
      <c r="A160" s="343" t="s">
        <v>78</v>
      </c>
      <c r="B160" s="344"/>
      <c r="C160" s="185"/>
      <c r="D160" s="185"/>
      <c r="E160" s="186"/>
      <c r="F160" s="12"/>
      <c r="G160" s="79"/>
      <c r="H160" s="79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</row>
    <row r="161" spans="1:31" s="21" customFormat="1" ht="12.75">
      <c r="A161" s="124" t="s">
        <v>77</v>
      </c>
      <c r="B161" s="187"/>
      <c r="C161" s="187"/>
      <c r="D161" s="187"/>
      <c r="E161" s="188"/>
      <c r="F161" s="12"/>
      <c r="G161" s="79"/>
      <c r="H161" s="79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</row>
    <row r="162" spans="1:31" s="21" customFormat="1" ht="12.75">
      <c r="A162" s="345" t="s">
        <v>205</v>
      </c>
      <c r="B162" s="346"/>
      <c r="C162" s="45"/>
      <c r="D162" s="45">
        <v>483166</v>
      </c>
      <c r="E162" s="45">
        <f>E112</f>
        <v>438416</v>
      </c>
      <c r="F162" s="12"/>
      <c r="G162" s="79"/>
      <c r="H162" s="79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</row>
    <row r="163" spans="1:31" s="21" customFormat="1" ht="22.5" customHeight="1" thickBot="1">
      <c r="A163" s="347" t="s">
        <v>204</v>
      </c>
      <c r="B163" s="348"/>
      <c r="C163" s="50"/>
      <c r="D163" s="50">
        <f>D142+D147</f>
        <v>125000</v>
      </c>
      <c r="E163" s="50">
        <f>SUM(E142+E147)</f>
        <v>139526</v>
      </c>
      <c r="F163" s="12"/>
      <c r="G163" s="79"/>
      <c r="H163" s="79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</row>
    <row r="164" spans="1:31" s="21" customFormat="1" ht="13.5" thickBot="1">
      <c r="A164" s="342" t="s">
        <v>167</v>
      </c>
      <c r="B164" s="219"/>
      <c r="C164" s="220"/>
      <c r="D164" s="72">
        <f>D162+D163</f>
        <v>608166</v>
      </c>
      <c r="E164" s="72">
        <f>SUM(E162:E163)</f>
        <v>577942</v>
      </c>
      <c r="F164" s="12"/>
      <c r="G164" s="79"/>
      <c r="H164" s="79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</row>
    <row r="165" spans="1:5" ht="12.75">
      <c r="A165" s="261" t="s">
        <v>53</v>
      </c>
      <c r="B165" s="261"/>
      <c r="C165" s="51"/>
      <c r="D165" s="51">
        <v>73000</v>
      </c>
      <c r="E165" s="51">
        <f>E144</f>
        <v>99605</v>
      </c>
    </row>
    <row r="166" spans="1:31" s="20" customFormat="1" ht="12.75">
      <c r="A166" s="338" t="s">
        <v>54</v>
      </c>
      <c r="B166" s="338"/>
      <c r="C166" s="45"/>
      <c r="D166" s="45">
        <v>60000</v>
      </c>
      <c r="E166" s="45">
        <f>E145</f>
        <v>59583</v>
      </c>
      <c r="F166" s="12"/>
      <c r="G166" s="79"/>
      <c r="H166" s="79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</row>
    <row r="167" spans="1:31" s="20" customFormat="1" ht="12.75">
      <c r="A167" s="321" t="s">
        <v>168</v>
      </c>
      <c r="B167" s="322"/>
      <c r="C167" s="318"/>
      <c r="D167" s="180">
        <f>D164+D165+D166</f>
        <v>741166</v>
      </c>
      <c r="E167" s="180">
        <f>SUM(E164+E165+E166)</f>
        <v>737130</v>
      </c>
      <c r="F167" s="12"/>
      <c r="G167" s="79"/>
      <c r="H167" s="79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</row>
    <row r="168" spans="1:31" s="20" customFormat="1" ht="12.75">
      <c r="A168" s="313"/>
      <c r="B168" s="314"/>
      <c r="C168" s="314"/>
      <c r="D168" s="314"/>
      <c r="E168" s="315"/>
      <c r="F168" s="12"/>
      <c r="G168" s="79"/>
      <c r="H168" s="79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</row>
    <row r="169" spans="1:31" s="20" customFormat="1" ht="12.75">
      <c r="A169" s="310" t="s">
        <v>71</v>
      </c>
      <c r="B169" s="311"/>
      <c r="C169" s="312"/>
      <c r="D169" s="181"/>
      <c r="E169" s="181"/>
      <c r="F169" s="12"/>
      <c r="G169" s="79"/>
      <c r="H169" s="79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</row>
    <row r="170" spans="1:31" s="20" customFormat="1" ht="12.75">
      <c r="A170" s="182" t="s">
        <v>69</v>
      </c>
      <c r="B170" s="183"/>
      <c r="C170" s="137"/>
      <c r="D170" s="137">
        <f>D154</f>
        <v>110000</v>
      </c>
      <c r="E170" s="137">
        <f>E154</f>
        <v>108111</v>
      </c>
      <c r="F170" s="12"/>
      <c r="G170" s="79"/>
      <c r="H170" s="79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</row>
    <row r="171" spans="1:31" s="20" customFormat="1" ht="12.75">
      <c r="A171" s="313"/>
      <c r="B171" s="314"/>
      <c r="C171" s="314"/>
      <c r="D171" s="314"/>
      <c r="E171" s="315"/>
      <c r="F171" s="12"/>
      <c r="G171" s="79"/>
      <c r="H171" s="79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</row>
    <row r="172" spans="1:31" s="20" customFormat="1" ht="12.75">
      <c r="A172" s="310" t="s">
        <v>52</v>
      </c>
      <c r="B172" s="311"/>
      <c r="C172" s="312"/>
      <c r="D172" s="181"/>
      <c r="E172" s="181"/>
      <c r="F172" s="12"/>
      <c r="G172" s="79"/>
      <c r="H172" s="79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</row>
    <row r="173" spans="1:31" s="20" customFormat="1" ht="12.75">
      <c r="A173" s="316" t="s">
        <v>68</v>
      </c>
      <c r="B173" s="317"/>
      <c r="C173" s="318"/>
      <c r="D173" s="137">
        <v>3000</v>
      </c>
      <c r="E173" s="137">
        <f>E156</f>
        <v>1392</v>
      </c>
      <c r="F173" s="12"/>
      <c r="G173" s="79"/>
      <c r="H173" s="79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</row>
    <row r="174" spans="1:31" s="20" customFormat="1" ht="12.75">
      <c r="A174" s="337"/>
      <c r="B174" s="317"/>
      <c r="C174" s="317"/>
      <c r="D174" s="317"/>
      <c r="E174" s="318"/>
      <c r="F174" s="12"/>
      <c r="G174" s="79"/>
      <c r="H174" s="79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</row>
    <row r="175" spans="1:31" s="20" customFormat="1" ht="12.75">
      <c r="A175" s="335" t="s">
        <v>55</v>
      </c>
      <c r="B175" s="336"/>
      <c r="C175" s="314"/>
      <c r="D175" s="191">
        <f>SUM(D167+D170+D173)</f>
        <v>854166</v>
      </c>
      <c r="E175" s="192">
        <f>SUM(E167+E170+E173)</f>
        <v>846633</v>
      </c>
      <c r="F175" s="12"/>
      <c r="G175" s="79"/>
      <c r="H175" s="79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</row>
    <row r="176" spans="1:31" s="20" customFormat="1" ht="12.75">
      <c r="A176" s="176"/>
      <c r="B176" s="177"/>
      <c r="C176" s="177"/>
      <c r="D176" s="177"/>
      <c r="E176" s="178"/>
      <c r="F176" s="12"/>
      <c r="G176" s="79"/>
      <c r="H176" s="79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</row>
    <row r="177" spans="1:31" s="20" customFormat="1" ht="12.75">
      <c r="A177" s="176"/>
      <c r="B177" s="177"/>
      <c r="C177" s="177"/>
      <c r="D177" s="177"/>
      <c r="E177" s="178"/>
      <c r="F177" s="12"/>
      <c r="G177" s="79"/>
      <c r="H177" s="79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</row>
    <row r="178" spans="1:31" s="20" customFormat="1" ht="12.75">
      <c r="A178" s="307" t="s">
        <v>175</v>
      </c>
      <c r="B178" s="308"/>
      <c r="C178" s="308"/>
      <c r="D178" s="308"/>
      <c r="E178" s="309"/>
      <c r="F178" s="12"/>
      <c r="G178" s="79"/>
      <c r="H178" s="79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</row>
    <row r="179" spans="1:31" s="20" customFormat="1" ht="12.75">
      <c r="A179" s="332" t="s">
        <v>146</v>
      </c>
      <c r="B179" s="333"/>
      <c r="C179" s="333"/>
      <c r="D179" s="333"/>
      <c r="E179" s="334"/>
      <c r="F179" s="12"/>
      <c r="G179" s="79"/>
      <c r="H179" s="79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</row>
    <row r="180" spans="1:31" s="20" customFormat="1" ht="12.75">
      <c r="A180" s="349" t="s">
        <v>34</v>
      </c>
      <c r="B180" s="350"/>
      <c r="C180" s="26"/>
      <c r="D180" s="26"/>
      <c r="E180" s="154"/>
      <c r="F180" s="12"/>
      <c r="G180" s="79"/>
      <c r="H180" s="79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</row>
    <row r="181" spans="1:31" s="20" customFormat="1" ht="12.75">
      <c r="A181" s="113" t="s">
        <v>12</v>
      </c>
      <c r="B181" s="13"/>
      <c r="C181" s="67"/>
      <c r="D181" s="67">
        <f>D8</f>
        <v>20000</v>
      </c>
      <c r="E181" s="160">
        <f>E8</f>
        <v>19985.952</v>
      </c>
      <c r="F181" s="12"/>
      <c r="G181" s="79"/>
      <c r="H181" s="79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</row>
    <row r="182" spans="1:31" s="20" customFormat="1" ht="12.75">
      <c r="A182" s="100" t="s">
        <v>5</v>
      </c>
      <c r="B182" s="13"/>
      <c r="C182" s="65"/>
      <c r="D182" s="65">
        <f>D15</f>
        <v>70500</v>
      </c>
      <c r="E182" s="65">
        <f>E15</f>
        <v>55514.22872</v>
      </c>
      <c r="F182" s="12"/>
      <c r="G182" s="79"/>
      <c r="H182" s="79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</row>
    <row r="183" spans="1:31" s="20" customFormat="1" ht="12.75">
      <c r="A183" s="114" t="s">
        <v>1</v>
      </c>
      <c r="B183" s="13"/>
      <c r="C183" s="67"/>
      <c r="D183" s="67">
        <f>D22</f>
        <v>58500</v>
      </c>
      <c r="E183" s="160">
        <f>E22</f>
        <v>58256.846</v>
      </c>
      <c r="F183" s="12"/>
      <c r="G183" s="79"/>
      <c r="H183" s="79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</row>
    <row r="184" spans="1:31" s="20" customFormat="1" ht="12.75">
      <c r="A184" s="102" t="s">
        <v>10</v>
      </c>
      <c r="B184" s="13"/>
      <c r="C184" s="14"/>
      <c r="D184" s="14">
        <f>D28</f>
        <v>85500</v>
      </c>
      <c r="E184" s="161">
        <f>E28</f>
        <v>72580.88822000001</v>
      </c>
      <c r="F184" s="12"/>
      <c r="G184" s="79"/>
      <c r="H184" s="79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</row>
    <row r="185" spans="1:31" s="20" customFormat="1" ht="13.5" thickBot="1">
      <c r="A185" s="127" t="s">
        <v>3</v>
      </c>
      <c r="B185" s="141"/>
      <c r="C185" s="142"/>
      <c r="D185" s="142">
        <f>D35</f>
        <v>27000</v>
      </c>
      <c r="E185" s="162">
        <f>E35</f>
        <v>36920.52433</v>
      </c>
      <c r="F185" s="12"/>
      <c r="G185" s="79"/>
      <c r="H185" s="79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</row>
    <row r="186" spans="1:31" s="20" customFormat="1" ht="13.5" thickBot="1">
      <c r="A186" s="324" t="s">
        <v>26</v>
      </c>
      <c r="B186" s="325"/>
      <c r="C186" s="143"/>
      <c r="D186" s="144">
        <f>SUM(D181:D185)</f>
        <v>261500</v>
      </c>
      <c r="E186" s="144">
        <f>SUM(E181:E185)</f>
        <v>243258.43926999997</v>
      </c>
      <c r="F186" s="12"/>
      <c r="G186" s="79"/>
      <c r="H186" s="79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</row>
    <row r="187" spans="1:31" s="20" customFormat="1" ht="12.75">
      <c r="A187" s="352" t="s">
        <v>93</v>
      </c>
      <c r="B187" s="353"/>
      <c r="C187" s="26"/>
      <c r="D187" s="26"/>
      <c r="E187" s="154"/>
      <c r="F187" s="12"/>
      <c r="G187" s="79"/>
      <c r="H187" s="79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</row>
    <row r="188" spans="1:31" s="20" customFormat="1" ht="12.75">
      <c r="A188" s="102" t="s">
        <v>11</v>
      </c>
      <c r="B188" s="13"/>
      <c r="C188" s="14"/>
      <c r="D188" s="14">
        <f>D45</f>
        <v>40000</v>
      </c>
      <c r="E188" s="161">
        <f>E45</f>
        <v>33256.756310000004</v>
      </c>
      <c r="F188" s="12"/>
      <c r="G188" s="79"/>
      <c r="H188" s="79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</row>
    <row r="189" spans="1:31" s="20" customFormat="1" ht="12.75">
      <c r="A189" s="102" t="s">
        <v>4</v>
      </c>
      <c r="B189" s="13"/>
      <c r="C189" s="14"/>
      <c r="D189" s="14">
        <f>D50</f>
        <v>17000</v>
      </c>
      <c r="E189" s="161">
        <f>E50</f>
        <v>17220.5</v>
      </c>
      <c r="F189" s="12"/>
      <c r="G189" s="79"/>
      <c r="H189" s="79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</row>
    <row r="190" spans="1:31" s="20" customFormat="1" ht="12.75">
      <c r="A190" s="102" t="s">
        <v>9</v>
      </c>
      <c r="B190" s="13"/>
      <c r="C190" s="14"/>
      <c r="D190" s="14">
        <f>D54</f>
        <v>16000</v>
      </c>
      <c r="E190" s="161">
        <f>E54</f>
        <v>14631.021</v>
      </c>
      <c r="F190" s="12"/>
      <c r="G190" s="79"/>
      <c r="H190" s="79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</row>
    <row r="191" spans="1:31" s="20" customFormat="1" ht="12.75">
      <c r="A191" s="102" t="s">
        <v>7</v>
      </c>
      <c r="B191" s="13"/>
      <c r="C191" s="14"/>
      <c r="D191" s="14">
        <f>D58</f>
        <v>13500</v>
      </c>
      <c r="E191" s="161">
        <f>E58</f>
        <v>13471.38479</v>
      </c>
      <c r="F191" s="12"/>
      <c r="G191" s="79"/>
      <c r="H191" s="79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</row>
    <row r="192" spans="1:31" s="20" customFormat="1" ht="12.75">
      <c r="A192" s="102" t="s">
        <v>6</v>
      </c>
      <c r="B192" s="13"/>
      <c r="C192" s="14"/>
      <c r="D192" s="14">
        <f>D64</f>
        <v>14000</v>
      </c>
      <c r="E192" s="161">
        <f>E64</f>
        <v>17813.91149</v>
      </c>
      <c r="F192" s="12"/>
      <c r="G192" s="79"/>
      <c r="H192" s="79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</row>
    <row r="193" spans="1:31" s="20" customFormat="1" ht="13.5" thickBot="1">
      <c r="A193" s="125" t="s">
        <v>8</v>
      </c>
      <c r="B193" s="25"/>
      <c r="C193" s="112"/>
      <c r="D193" s="112">
        <f>D69</f>
        <v>10500</v>
      </c>
      <c r="E193" s="163">
        <f>E69</f>
        <v>11149.02893</v>
      </c>
      <c r="F193" s="12"/>
      <c r="G193" s="79"/>
      <c r="H193" s="79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</row>
    <row r="194" spans="1:31" s="20" customFormat="1" ht="13.5" thickBot="1">
      <c r="A194" s="324" t="s">
        <v>94</v>
      </c>
      <c r="B194" s="325"/>
      <c r="C194" s="27"/>
      <c r="D194" s="135">
        <f>SUM(D188:D193)</f>
        <v>111000</v>
      </c>
      <c r="E194" s="135">
        <f>SUM(E188:E193)</f>
        <v>107542.60252</v>
      </c>
      <c r="F194" s="12"/>
      <c r="G194" s="79"/>
      <c r="H194" s="79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</row>
    <row r="195" spans="1:31" s="20" customFormat="1" ht="12.75">
      <c r="A195" s="326"/>
      <c r="B195" s="327"/>
      <c r="C195" s="328"/>
      <c r="D195" s="189"/>
      <c r="E195" s="189"/>
      <c r="F195" s="12"/>
      <c r="G195" s="79"/>
      <c r="H195" s="79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</row>
    <row r="196" spans="1:31" s="20" customFormat="1" ht="12.75">
      <c r="A196" s="329"/>
      <c r="B196" s="330"/>
      <c r="C196" s="330"/>
      <c r="D196" s="330"/>
      <c r="E196" s="331"/>
      <c r="F196" s="12"/>
      <c r="G196" s="79"/>
      <c r="H196" s="79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</row>
    <row r="197" spans="1:31" s="20" customFormat="1" ht="12.75">
      <c r="A197" s="351" t="s">
        <v>27</v>
      </c>
      <c r="B197" s="351"/>
      <c r="C197" s="190"/>
      <c r="D197" s="190">
        <f>D186+D194+D195</f>
        <v>372500</v>
      </c>
      <c r="E197" s="190">
        <f>E186+E194+E195</f>
        <v>350801.04179</v>
      </c>
      <c r="F197" s="12"/>
      <c r="G197" s="79"/>
      <c r="H197" s="79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</row>
    <row r="198" spans="1:31" s="20" customFormat="1" ht="12.75">
      <c r="A198" s="357"/>
      <c r="B198" s="358"/>
      <c r="C198" s="358"/>
      <c r="D198" s="358"/>
      <c r="E198" s="359"/>
      <c r="F198" s="12"/>
      <c r="G198" s="79"/>
      <c r="H198" s="79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</row>
    <row r="199" spans="1:31" s="20" customFormat="1" ht="12.75">
      <c r="A199" s="176"/>
      <c r="B199" s="177"/>
      <c r="C199" s="177"/>
      <c r="D199" s="177"/>
      <c r="E199" s="178"/>
      <c r="F199" s="12"/>
      <c r="G199" s="79"/>
      <c r="H199" s="79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</row>
    <row r="200" spans="1:31" s="20" customFormat="1" ht="12.75">
      <c r="A200" s="354" t="s">
        <v>147</v>
      </c>
      <c r="B200" s="355"/>
      <c r="C200" s="355"/>
      <c r="D200" s="355"/>
      <c r="E200" s="356"/>
      <c r="F200" s="12"/>
      <c r="G200" s="79"/>
      <c r="H200" s="79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</row>
    <row r="201" spans="1:31" s="20" customFormat="1" ht="12.75" customHeight="1">
      <c r="A201" s="323" t="s">
        <v>28</v>
      </c>
      <c r="B201" s="323"/>
      <c r="C201" s="65"/>
      <c r="D201" s="33">
        <f>D6+D17+D66</f>
        <v>27000</v>
      </c>
      <c r="E201" s="33">
        <f>E6+E17+E66</f>
        <v>26990.447</v>
      </c>
      <c r="F201" s="12"/>
      <c r="G201" s="79"/>
      <c r="H201" s="79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</row>
    <row r="202" spans="1:31" s="20" customFormat="1" ht="12.75">
      <c r="A202" s="323" t="s">
        <v>29</v>
      </c>
      <c r="B202" s="323"/>
      <c r="C202" s="65"/>
      <c r="D202" s="33">
        <f>D18+D39+D47+D67</f>
        <v>30000</v>
      </c>
      <c r="E202" s="33">
        <f>E18+E39+E47+E67+E60</f>
        <v>27466.05131</v>
      </c>
      <c r="F202" s="12"/>
      <c r="G202" s="79"/>
      <c r="H202" s="79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</row>
    <row r="203" spans="1:31" s="20" customFormat="1" ht="12.75">
      <c r="A203" s="323" t="s">
        <v>84</v>
      </c>
      <c r="B203" s="323"/>
      <c r="C203" s="65"/>
      <c r="D203" s="33">
        <f>D10+D19+D24+D30+D52+D61</f>
        <v>86500</v>
      </c>
      <c r="E203" s="33">
        <f>E10+E19+E24+E30+E52+E61</f>
        <v>81626.47673</v>
      </c>
      <c r="F203" s="12"/>
      <c r="G203" s="79"/>
      <c r="H203" s="79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</row>
    <row r="204" spans="1:31" s="20" customFormat="1" ht="12.75">
      <c r="A204" s="323" t="s">
        <v>30</v>
      </c>
      <c r="B204" s="323"/>
      <c r="C204" s="65"/>
      <c r="D204" s="33">
        <f>D11+D25+D42+D63</f>
        <v>37000</v>
      </c>
      <c r="E204" s="33">
        <f>E11+E25+E42+E63</f>
        <v>31870.19542</v>
      </c>
      <c r="F204" s="12"/>
      <c r="G204" s="79"/>
      <c r="H204" s="79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</row>
    <row r="205" spans="1:31" s="20" customFormat="1" ht="12.75">
      <c r="A205" s="323" t="s">
        <v>31</v>
      </c>
      <c r="B205" s="323"/>
      <c r="C205" s="65"/>
      <c r="D205" s="33">
        <f>D26+D40+D48+D53+D56</f>
        <v>42000</v>
      </c>
      <c r="E205" s="33">
        <f>E26+E40+E48+E53+E56</f>
        <v>43178.202789999996</v>
      </c>
      <c r="F205" s="12"/>
      <c r="G205" s="79"/>
      <c r="H205" s="79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</row>
    <row r="206" spans="1:31" s="20" customFormat="1" ht="12.75">
      <c r="A206" s="323" t="s">
        <v>191</v>
      </c>
      <c r="B206" s="323"/>
      <c r="C206" s="65"/>
      <c r="D206" s="33">
        <v>0</v>
      </c>
      <c r="E206" s="33">
        <f>E34</f>
        <v>120</v>
      </c>
      <c r="F206" s="12"/>
      <c r="G206" s="79"/>
      <c r="H206" s="79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</row>
    <row r="207" spans="1:31" s="20" customFormat="1" ht="12.75">
      <c r="A207" s="323" t="s">
        <v>32</v>
      </c>
      <c r="B207" s="323"/>
      <c r="C207" s="65"/>
      <c r="D207" s="33">
        <f>D12+D33+D49+D57+D62</f>
        <v>51000</v>
      </c>
      <c r="E207" s="33">
        <f>E12+E33+E49+E57+E62</f>
        <v>39544.61707</v>
      </c>
      <c r="F207" s="12"/>
      <c r="G207" s="79"/>
      <c r="H207" s="79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</row>
    <row r="208" spans="1:31" s="20" customFormat="1" ht="12.75">
      <c r="A208" s="323" t="s">
        <v>148</v>
      </c>
      <c r="B208" s="323"/>
      <c r="C208" s="65"/>
      <c r="D208" s="33">
        <f>D43</f>
        <v>7000</v>
      </c>
      <c r="E208" s="33">
        <f>E43</f>
        <v>5913.741</v>
      </c>
      <c r="F208" s="12"/>
      <c r="G208" s="79"/>
      <c r="H208" s="79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</row>
    <row r="209" spans="1:31" s="20" customFormat="1" ht="12.75">
      <c r="A209" s="323" t="s">
        <v>149</v>
      </c>
      <c r="B209" s="323"/>
      <c r="C209" s="65"/>
      <c r="D209" s="33">
        <f>D31+D44</f>
        <v>7000</v>
      </c>
      <c r="E209" s="33">
        <f>E31+E44</f>
        <v>14976.206</v>
      </c>
      <c r="F209" s="12"/>
      <c r="G209" s="79"/>
      <c r="H209" s="79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</row>
    <row r="210" spans="1:31" s="20" customFormat="1" ht="12.75">
      <c r="A210" s="323" t="s">
        <v>150</v>
      </c>
      <c r="B210" s="323"/>
      <c r="C210" s="65"/>
      <c r="D210" s="65">
        <f>D7+D13+D21+D27+D41+D68</f>
        <v>72000</v>
      </c>
      <c r="E210" s="65">
        <f>E7+E13+E21+E27+E41+E68</f>
        <v>66026.89946999999</v>
      </c>
      <c r="F210" s="12"/>
      <c r="G210" s="79"/>
      <c r="H210" s="79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</row>
    <row r="211" spans="1:31" s="20" customFormat="1" ht="12.75">
      <c r="A211" s="364" t="s">
        <v>151</v>
      </c>
      <c r="B211" s="365"/>
      <c r="C211" s="65"/>
      <c r="D211" s="65">
        <f>D14+D20+D32</f>
        <v>13000</v>
      </c>
      <c r="E211" s="65">
        <f>E14+E20+E32</f>
        <v>13088.205</v>
      </c>
      <c r="F211" s="12"/>
      <c r="G211" s="79"/>
      <c r="H211" s="79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</row>
    <row r="212" spans="1:31" s="20" customFormat="1" ht="15.75" customHeight="1" thickBot="1">
      <c r="A212" s="362" t="s">
        <v>35</v>
      </c>
      <c r="B212" s="363"/>
      <c r="C212" s="126"/>
      <c r="D212" s="126">
        <f>SUM(D201:D211)</f>
        <v>372500</v>
      </c>
      <c r="E212" s="126">
        <f>SUM(E201:E211)</f>
        <v>350801.04179000005</v>
      </c>
      <c r="F212" s="12"/>
      <c r="G212" s="79"/>
      <c r="H212" s="79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</row>
    <row r="213" spans="1:31" s="20" customFormat="1" ht="12.75">
      <c r="A213" s="360"/>
      <c r="B213" s="361"/>
      <c r="C213" s="361"/>
      <c r="D213" s="361"/>
      <c r="E213" s="361"/>
      <c r="F213" s="12"/>
      <c r="G213" s="79"/>
      <c r="H213" s="79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</row>
    <row r="214" spans="5:31" s="20" customFormat="1" ht="12.75">
      <c r="E214" s="159"/>
      <c r="F214" s="12"/>
      <c r="G214" s="79"/>
      <c r="H214" s="79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</row>
    <row r="215" spans="5:31" s="20" customFormat="1" ht="12.75">
      <c r="E215" s="159"/>
      <c r="F215" s="12"/>
      <c r="G215" s="79"/>
      <c r="H215" s="79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</row>
    <row r="216" spans="5:31" s="20" customFormat="1" ht="12.75">
      <c r="E216" s="159"/>
      <c r="F216" s="12"/>
      <c r="G216" s="79"/>
      <c r="H216" s="79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</row>
    <row r="217" spans="5:31" s="20" customFormat="1" ht="12.75">
      <c r="E217" s="159"/>
      <c r="F217" s="12"/>
      <c r="G217" s="79"/>
      <c r="H217" s="79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</row>
    <row r="218" spans="5:31" s="20" customFormat="1" ht="12.75">
      <c r="E218" s="159"/>
      <c r="F218" s="12"/>
      <c r="G218" s="79"/>
      <c r="H218" s="79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</row>
    <row r="219" spans="5:31" s="20" customFormat="1" ht="12.75">
      <c r="E219" s="159"/>
      <c r="F219" s="12"/>
      <c r="G219" s="79"/>
      <c r="H219" s="79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</row>
    <row r="220" spans="5:31" s="20" customFormat="1" ht="12.75">
      <c r="E220" s="159"/>
      <c r="F220" s="12"/>
      <c r="G220" s="79"/>
      <c r="H220" s="79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</row>
    <row r="221" spans="5:31" s="20" customFormat="1" ht="12.75">
      <c r="E221" s="159"/>
      <c r="F221" s="12"/>
      <c r="G221" s="79"/>
      <c r="H221" s="79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</row>
    <row r="222" spans="5:31" s="20" customFormat="1" ht="12.75">
      <c r="E222" s="159"/>
      <c r="F222" s="12"/>
      <c r="G222" s="79"/>
      <c r="H222" s="79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</row>
    <row r="223" spans="5:31" s="20" customFormat="1" ht="12.75">
      <c r="E223" s="159"/>
      <c r="F223" s="12"/>
      <c r="G223" s="79"/>
      <c r="H223" s="79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</row>
    <row r="224" spans="5:31" s="20" customFormat="1" ht="12.75">
      <c r="E224" s="159"/>
      <c r="F224" s="12"/>
      <c r="G224" s="79"/>
      <c r="H224" s="79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</row>
    <row r="225" spans="5:31" s="20" customFormat="1" ht="12.75">
      <c r="E225" s="159"/>
      <c r="F225" s="12"/>
      <c r="G225" s="79"/>
      <c r="H225" s="79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</row>
    <row r="226" spans="5:31" s="20" customFormat="1" ht="12.75">
      <c r="E226" s="159"/>
      <c r="F226" s="12"/>
      <c r="G226" s="79"/>
      <c r="H226" s="79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</row>
    <row r="227" spans="5:31" s="20" customFormat="1" ht="12.75">
      <c r="E227" s="159"/>
      <c r="F227" s="12"/>
      <c r="G227" s="79"/>
      <c r="H227" s="79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</row>
    <row r="228" spans="5:31" s="20" customFormat="1" ht="12.75">
      <c r="E228" s="159"/>
      <c r="F228" s="12"/>
      <c r="G228" s="79"/>
      <c r="H228" s="79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</row>
    <row r="229" spans="5:31" s="20" customFormat="1" ht="12.75">
      <c r="E229" s="159"/>
      <c r="F229" s="12"/>
      <c r="G229" s="79"/>
      <c r="H229" s="79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</row>
    <row r="230" spans="5:31" s="20" customFormat="1" ht="12.75">
      <c r="E230" s="159"/>
      <c r="F230" s="12"/>
      <c r="G230" s="79"/>
      <c r="H230" s="79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</row>
    <row r="231" spans="5:31" s="20" customFormat="1" ht="12.75">
      <c r="E231" s="159"/>
      <c r="F231" s="12"/>
      <c r="G231" s="79"/>
      <c r="H231" s="79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</row>
    <row r="232" spans="5:31" s="20" customFormat="1" ht="12.75">
      <c r="E232" s="159"/>
      <c r="F232" s="12"/>
      <c r="G232" s="79"/>
      <c r="H232" s="79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</row>
    <row r="233" spans="5:31" s="20" customFormat="1" ht="12.75">
      <c r="E233" s="159"/>
      <c r="F233" s="12"/>
      <c r="G233" s="79"/>
      <c r="H233" s="79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</row>
    <row r="234" spans="5:31" s="20" customFormat="1" ht="12.75">
      <c r="E234" s="159"/>
      <c r="F234" s="12"/>
      <c r="G234" s="79"/>
      <c r="H234" s="79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</row>
    <row r="235" spans="5:31" s="20" customFormat="1" ht="12.75">
      <c r="E235" s="159"/>
      <c r="F235" s="12"/>
      <c r="G235" s="79"/>
      <c r="H235" s="79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</row>
    <row r="236" spans="5:31" s="20" customFormat="1" ht="12.75">
      <c r="E236" s="159"/>
      <c r="F236" s="12"/>
      <c r="G236" s="79"/>
      <c r="H236" s="79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</row>
    <row r="237" spans="5:31" s="20" customFormat="1" ht="12.75">
      <c r="E237" s="159"/>
      <c r="F237" s="12"/>
      <c r="G237" s="79"/>
      <c r="H237" s="79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</row>
    <row r="238" spans="5:31" s="20" customFormat="1" ht="12.75">
      <c r="E238" s="159"/>
      <c r="F238" s="12"/>
      <c r="G238" s="79"/>
      <c r="H238" s="79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</row>
    <row r="239" spans="5:31" s="20" customFormat="1" ht="12.75">
      <c r="E239" s="159"/>
      <c r="F239" s="12"/>
      <c r="G239" s="79"/>
      <c r="H239" s="79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</row>
    <row r="240" spans="5:31" s="20" customFormat="1" ht="12.75">
      <c r="E240" s="159"/>
      <c r="F240" s="12"/>
      <c r="G240" s="79"/>
      <c r="H240" s="79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</row>
    <row r="241" spans="5:31" s="20" customFormat="1" ht="12.75">
      <c r="E241" s="159"/>
      <c r="F241" s="12"/>
      <c r="G241" s="79"/>
      <c r="H241" s="79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</row>
    <row r="242" spans="5:31" s="20" customFormat="1" ht="12.75">
      <c r="E242" s="159"/>
      <c r="F242" s="12"/>
      <c r="G242" s="79"/>
      <c r="H242" s="79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</row>
    <row r="243" spans="5:31" s="20" customFormat="1" ht="12.75">
      <c r="E243" s="159"/>
      <c r="F243" s="12"/>
      <c r="G243" s="79"/>
      <c r="H243" s="79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</row>
    <row r="244" spans="5:31" s="20" customFormat="1" ht="12.75">
      <c r="E244" s="159"/>
      <c r="F244" s="12"/>
      <c r="G244" s="79"/>
      <c r="H244" s="79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</row>
    <row r="245" spans="5:31" s="20" customFormat="1" ht="12.75">
      <c r="E245" s="159"/>
      <c r="F245" s="12"/>
      <c r="G245" s="79"/>
      <c r="H245" s="79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</row>
    <row r="246" spans="5:31" s="20" customFormat="1" ht="12.75">
      <c r="E246" s="159"/>
      <c r="F246" s="12"/>
      <c r="G246" s="79"/>
      <c r="H246" s="79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</row>
    <row r="247" spans="5:31" s="20" customFormat="1" ht="12.75">
      <c r="E247" s="159"/>
      <c r="F247" s="12"/>
      <c r="G247" s="79"/>
      <c r="H247" s="79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</row>
    <row r="248" spans="5:31" s="20" customFormat="1" ht="12.75">
      <c r="E248" s="159"/>
      <c r="F248" s="12"/>
      <c r="G248" s="79"/>
      <c r="H248" s="79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</row>
    <row r="249" spans="5:31" s="20" customFormat="1" ht="12.75">
      <c r="E249" s="159"/>
      <c r="F249" s="12"/>
      <c r="G249" s="79"/>
      <c r="H249" s="79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</row>
    <row r="250" spans="5:31" s="20" customFormat="1" ht="12.75">
      <c r="E250" s="159"/>
      <c r="F250" s="12"/>
      <c r="G250" s="79"/>
      <c r="H250" s="79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</row>
    <row r="251" spans="5:31" s="20" customFormat="1" ht="12.75">
      <c r="E251" s="159"/>
      <c r="F251" s="12"/>
      <c r="G251" s="79"/>
      <c r="H251" s="79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</row>
    <row r="252" spans="5:31" s="20" customFormat="1" ht="12.75">
      <c r="E252" s="159"/>
      <c r="F252" s="12"/>
      <c r="G252" s="79"/>
      <c r="H252" s="79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</row>
    <row r="253" spans="5:31" s="20" customFormat="1" ht="12.75">
      <c r="E253" s="159"/>
      <c r="F253" s="12"/>
      <c r="G253" s="79"/>
      <c r="H253" s="79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</row>
    <row r="254" spans="5:31" s="20" customFormat="1" ht="12.75">
      <c r="E254" s="159"/>
      <c r="F254" s="12"/>
      <c r="G254" s="79"/>
      <c r="H254" s="79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</row>
    <row r="255" spans="5:31" s="20" customFormat="1" ht="12.75">
      <c r="E255" s="159"/>
      <c r="F255" s="12"/>
      <c r="G255" s="79"/>
      <c r="H255" s="79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</row>
    <row r="256" spans="5:31" s="20" customFormat="1" ht="12.75">
      <c r="E256" s="159"/>
      <c r="F256" s="12"/>
      <c r="G256" s="79"/>
      <c r="H256" s="79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</row>
    <row r="257" spans="5:31" s="20" customFormat="1" ht="12.75">
      <c r="E257" s="159"/>
      <c r="F257" s="12"/>
      <c r="G257" s="79"/>
      <c r="H257" s="79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</row>
    <row r="258" spans="5:31" s="20" customFormat="1" ht="12.75">
      <c r="E258" s="159"/>
      <c r="F258" s="12"/>
      <c r="G258" s="79"/>
      <c r="H258" s="79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</row>
    <row r="259" spans="5:31" s="20" customFormat="1" ht="12.75">
      <c r="E259" s="159"/>
      <c r="F259" s="12"/>
      <c r="G259" s="79"/>
      <c r="H259" s="79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</row>
    <row r="260" spans="5:31" s="20" customFormat="1" ht="12.75">
      <c r="E260" s="159"/>
      <c r="F260" s="12"/>
      <c r="G260" s="79"/>
      <c r="H260" s="79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</row>
    <row r="261" spans="5:31" s="20" customFormat="1" ht="12.75">
      <c r="E261" s="159"/>
      <c r="F261" s="12"/>
      <c r="G261" s="79"/>
      <c r="H261" s="79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</row>
    <row r="262" spans="5:31" s="20" customFormat="1" ht="12.75">
      <c r="E262" s="159"/>
      <c r="F262" s="12"/>
      <c r="G262" s="79"/>
      <c r="H262" s="79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</row>
    <row r="263" spans="5:31" s="20" customFormat="1" ht="12.75">
      <c r="E263" s="159"/>
      <c r="F263" s="12"/>
      <c r="G263" s="79"/>
      <c r="H263" s="79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</row>
    <row r="264" spans="5:31" s="20" customFormat="1" ht="12.75">
      <c r="E264" s="159"/>
      <c r="F264" s="12"/>
      <c r="G264" s="79"/>
      <c r="H264" s="79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</row>
    <row r="265" spans="5:31" s="20" customFormat="1" ht="12.75">
      <c r="E265" s="159"/>
      <c r="F265" s="12"/>
      <c r="G265" s="79"/>
      <c r="H265" s="79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</row>
    <row r="266" spans="5:31" s="20" customFormat="1" ht="12.75">
      <c r="E266" s="159"/>
      <c r="F266" s="12"/>
      <c r="G266" s="79"/>
      <c r="H266" s="79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</row>
    <row r="267" spans="5:31" s="20" customFormat="1" ht="12.75">
      <c r="E267" s="159"/>
      <c r="F267" s="12"/>
      <c r="G267" s="79"/>
      <c r="H267" s="79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</row>
    <row r="268" spans="5:31" s="20" customFormat="1" ht="12.75">
      <c r="E268" s="159"/>
      <c r="F268" s="12"/>
      <c r="G268" s="79"/>
      <c r="H268" s="79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</row>
    <row r="269" spans="5:31" s="20" customFormat="1" ht="12.75">
      <c r="E269" s="159"/>
      <c r="F269" s="12"/>
      <c r="G269" s="79"/>
      <c r="H269" s="79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</row>
    <row r="270" spans="5:31" s="20" customFormat="1" ht="12.75">
      <c r="E270" s="159"/>
      <c r="F270" s="12"/>
      <c r="G270" s="79"/>
      <c r="H270" s="79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</row>
    <row r="271" spans="5:31" s="20" customFormat="1" ht="12.75">
      <c r="E271" s="159"/>
      <c r="F271" s="12"/>
      <c r="G271" s="79"/>
      <c r="H271" s="79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</row>
    <row r="272" spans="5:31" s="20" customFormat="1" ht="12.75">
      <c r="E272" s="159"/>
      <c r="F272" s="12"/>
      <c r="G272" s="79"/>
      <c r="H272" s="79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</row>
    <row r="273" spans="5:31" s="20" customFormat="1" ht="12.75">
      <c r="E273" s="159"/>
      <c r="F273" s="12"/>
      <c r="G273" s="79"/>
      <c r="H273" s="79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</row>
    <row r="274" spans="5:31" s="20" customFormat="1" ht="12.75">
      <c r="E274" s="159"/>
      <c r="F274" s="12"/>
      <c r="G274" s="79"/>
      <c r="H274" s="79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</row>
    <row r="275" spans="5:31" s="20" customFormat="1" ht="12.75">
      <c r="E275" s="159"/>
      <c r="F275" s="12"/>
      <c r="G275" s="79"/>
      <c r="H275" s="79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</row>
    <row r="276" spans="5:31" s="20" customFormat="1" ht="12.75">
      <c r="E276" s="159"/>
      <c r="F276" s="12"/>
      <c r="G276" s="79"/>
      <c r="H276" s="79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</row>
    <row r="277" spans="5:31" s="20" customFormat="1" ht="12.75">
      <c r="E277" s="159"/>
      <c r="F277" s="12"/>
      <c r="G277" s="79"/>
      <c r="H277" s="79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</row>
    <row r="278" spans="5:31" s="20" customFormat="1" ht="12.75">
      <c r="E278" s="159"/>
      <c r="F278" s="12"/>
      <c r="G278" s="79"/>
      <c r="H278" s="79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</row>
    <row r="279" spans="5:31" s="20" customFormat="1" ht="12.75">
      <c r="E279" s="159"/>
      <c r="F279" s="12"/>
      <c r="G279" s="79"/>
      <c r="H279" s="79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</row>
    <row r="280" spans="5:31" s="20" customFormat="1" ht="12.75">
      <c r="E280" s="159"/>
      <c r="F280" s="12"/>
      <c r="G280" s="79"/>
      <c r="H280" s="79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</row>
    <row r="281" spans="5:31" s="20" customFormat="1" ht="12.75">
      <c r="E281" s="159"/>
      <c r="F281" s="12"/>
      <c r="G281" s="79"/>
      <c r="H281" s="79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</row>
    <row r="282" spans="5:31" s="20" customFormat="1" ht="12.75">
      <c r="E282" s="159"/>
      <c r="F282" s="12"/>
      <c r="G282" s="79"/>
      <c r="H282" s="79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</row>
    <row r="283" spans="5:31" s="20" customFormat="1" ht="12.75">
      <c r="E283" s="159"/>
      <c r="F283" s="12"/>
      <c r="G283" s="79"/>
      <c r="H283" s="79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</row>
    <row r="284" spans="5:31" s="20" customFormat="1" ht="12.75">
      <c r="E284" s="159"/>
      <c r="F284" s="12"/>
      <c r="G284" s="79"/>
      <c r="H284" s="79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</row>
    <row r="285" spans="5:31" s="20" customFormat="1" ht="12.75">
      <c r="E285" s="159"/>
      <c r="F285" s="12"/>
      <c r="G285" s="79"/>
      <c r="H285" s="79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</row>
    <row r="286" spans="5:31" s="20" customFormat="1" ht="12.75">
      <c r="E286" s="159"/>
      <c r="F286" s="12"/>
      <c r="G286" s="79"/>
      <c r="H286" s="79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</row>
    <row r="287" spans="5:31" s="20" customFormat="1" ht="12.75">
      <c r="E287" s="159"/>
      <c r="F287" s="12"/>
      <c r="G287" s="79"/>
      <c r="H287" s="79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</row>
    <row r="288" spans="5:31" s="20" customFormat="1" ht="12.75">
      <c r="E288" s="159"/>
      <c r="F288" s="12"/>
      <c r="G288" s="79"/>
      <c r="H288" s="79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</row>
    <row r="289" spans="5:31" s="20" customFormat="1" ht="12.75">
      <c r="E289" s="159"/>
      <c r="F289" s="12"/>
      <c r="G289" s="79"/>
      <c r="H289" s="79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</row>
    <row r="290" spans="5:31" s="20" customFormat="1" ht="12.75">
      <c r="E290" s="159"/>
      <c r="F290" s="12"/>
      <c r="G290" s="79"/>
      <c r="H290" s="79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</row>
    <row r="291" spans="5:31" s="20" customFormat="1" ht="12.75">
      <c r="E291" s="159"/>
      <c r="F291" s="12"/>
      <c r="G291" s="79"/>
      <c r="H291" s="79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</row>
    <row r="292" spans="5:31" s="20" customFormat="1" ht="12.75">
      <c r="E292" s="159"/>
      <c r="F292" s="12"/>
      <c r="G292" s="79"/>
      <c r="H292" s="79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</row>
    <row r="293" spans="5:31" s="20" customFormat="1" ht="12.75">
      <c r="E293" s="159"/>
      <c r="F293" s="12"/>
      <c r="G293" s="79"/>
      <c r="H293" s="79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</row>
    <row r="294" spans="5:31" s="20" customFormat="1" ht="12.75">
      <c r="E294" s="159"/>
      <c r="F294" s="12"/>
      <c r="G294" s="79"/>
      <c r="H294" s="79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</row>
    <row r="295" spans="5:31" s="20" customFormat="1" ht="12.75">
      <c r="E295" s="159"/>
      <c r="F295" s="12"/>
      <c r="G295" s="79"/>
      <c r="H295" s="79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</row>
    <row r="296" spans="5:31" s="20" customFormat="1" ht="12.75">
      <c r="E296" s="159"/>
      <c r="F296" s="12"/>
      <c r="G296" s="79"/>
      <c r="H296" s="79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</row>
    <row r="297" spans="5:31" s="20" customFormat="1" ht="12.75">
      <c r="E297" s="159"/>
      <c r="F297" s="12"/>
      <c r="G297" s="79"/>
      <c r="H297" s="79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</row>
    <row r="298" spans="5:31" s="20" customFormat="1" ht="12.75">
      <c r="E298" s="159"/>
      <c r="F298" s="12"/>
      <c r="G298" s="79"/>
      <c r="H298" s="79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</row>
    <row r="299" spans="5:31" s="20" customFormat="1" ht="12.75">
      <c r="E299" s="159"/>
      <c r="F299" s="12"/>
      <c r="G299" s="79"/>
      <c r="H299" s="79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</row>
    <row r="300" spans="5:31" s="20" customFormat="1" ht="12.75">
      <c r="E300" s="159"/>
      <c r="F300" s="12"/>
      <c r="G300" s="79"/>
      <c r="H300" s="79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</row>
    <row r="301" spans="5:31" s="20" customFormat="1" ht="12.75">
      <c r="E301" s="159"/>
      <c r="F301" s="12"/>
      <c r="G301" s="79"/>
      <c r="H301" s="79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</row>
    <row r="302" spans="5:31" s="20" customFormat="1" ht="12.75">
      <c r="E302" s="159"/>
      <c r="F302" s="12"/>
      <c r="G302" s="79"/>
      <c r="H302" s="79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</row>
    <row r="303" spans="5:31" s="20" customFormat="1" ht="12.75">
      <c r="E303" s="159"/>
      <c r="F303" s="12"/>
      <c r="G303" s="79"/>
      <c r="H303" s="79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</row>
    <row r="304" spans="5:31" s="20" customFormat="1" ht="12.75">
      <c r="E304" s="159"/>
      <c r="F304" s="12"/>
      <c r="G304" s="79"/>
      <c r="H304" s="79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</row>
    <row r="305" spans="5:31" s="20" customFormat="1" ht="12.75">
      <c r="E305" s="159"/>
      <c r="F305" s="12"/>
      <c r="G305" s="79"/>
      <c r="H305" s="79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</row>
    <row r="306" spans="5:31" s="20" customFormat="1" ht="12.75">
      <c r="E306" s="159"/>
      <c r="F306" s="12"/>
      <c r="G306" s="79"/>
      <c r="H306" s="79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</row>
    <row r="307" spans="5:31" s="20" customFormat="1" ht="12.75">
      <c r="E307" s="159"/>
      <c r="F307" s="12"/>
      <c r="G307" s="79"/>
      <c r="H307" s="79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</row>
    <row r="308" spans="5:31" s="20" customFormat="1" ht="12.75">
      <c r="E308" s="159"/>
      <c r="F308" s="12"/>
      <c r="G308" s="79"/>
      <c r="H308" s="79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</row>
    <row r="309" spans="5:31" s="20" customFormat="1" ht="12.75">
      <c r="E309" s="159"/>
      <c r="F309" s="12"/>
      <c r="G309" s="79"/>
      <c r="H309" s="79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</row>
    <row r="310" spans="5:31" s="20" customFormat="1" ht="12.75">
      <c r="E310" s="159"/>
      <c r="F310" s="12"/>
      <c r="G310" s="79"/>
      <c r="H310" s="79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</row>
    <row r="311" spans="5:31" s="20" customFormat="1" ht="12.75">
      <c r="E311" s="159"/>
      <c r="F311" s="12"/>
      <c r="G311" s="79"/>
      <c r="H311" s="79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</row>
    <row r="312" spans="5:31" s="20" customFormat="1" ht="12.75">
      <c r="E312" s="159"/>
      <c r="F312" s="12"/>
      <c r="G312" s="79"/>
      <c r="H312" s="79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</row>
    <row r="313" spans="5:31" s="20" customFormat="1" ht="12.75">
      <c r="E313" s="159"/>
      <c r="F313" s="12"/>
      <c r="G313" s="79"/>
      <c r="H313" s="79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</row>
    <row r="314" spans="5:31" s="20" customFormat="1" ht="12.75">
      <c r="E314" s="159"/>
      <c r="F314" s="12"/>
      <c r="G314" s="79"/>
      <c r="H314" s="79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</row>
    <row r="315" spans="5:31" s="20" customFormat="1" ht="12.75">
      <c r="E315" s="159"/>
      <c r="F315" s="12"/>
      <c r="G315" s="79"/>
      <c r="H315" s="79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</row>
    <row r="316" spans="5:31" s="20" customFormat="1" ht="12.75">
      <c r="E316" s="159"/>
      <c r="F316" s="12"/>
      <c r="G316" s="79"/>
      <c r="H316" s="79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</row>
    <row r="317" spans="5:31" s="20" customFormat="1" ht="12.75">
      <c r="E317" s="159"/>
      <c r="F317" s="12"/>
      <c r="G317" s="79"/>
      <c r="H317" s="79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</row>
    <row r="318" spans="5:31" s="20" customFormat="1" ht="12.75">
      <c r="E318" s="159"/>
      <c r="F318" s="12"/>
      <c r="G318" s="79"/>
      <c r="H318" s="79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</row>
    <row r="319" spans="5:31" s="20" customFormat="1" ht="12.75">
      <c r="E319" s="159"/>
      <c r="F319" s="12"/>
      <c r="G319" s="79"/>
      <c r="H319" s="79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</row>
    <row r="320" spans="5:31" s="20" customFormat="1" ht="12.75">
      <c r="E320" s="159"/>
      <c r="F320" s="12"/>
      <c r="G320" s="79"/>
      <c r="H320" s="79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</row>
    <row r="321" spans="5:31" s="20" customFormat="1" ht="12.75">
      <c r="E321" s="159"/>
      <c r="F321" s="12"/>
      <c r="G321" s="79"/>
      <c r="H321" s="79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</row>
    <row r="322" spans="5:31" s="20" customFormat="1" ht="12.75">
      <c r="E322" s="159"/>
      <c r="F322" s="12"/>
      <c r="G322" s="79"/>
      <c r="H322" s="79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</row>
    <row r="323" spans="5:31" s="20" customFormat="1" ht="12.75">
      <c r="E323" s="159"/>
      <c r="F323" s="12"/>
      <c r="G323" s="79"/>
      <c r="H323" s="79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</row>
    <row r="324" spans="5:31" s="20" customFormat="1" ht="12.75">
      <c r="E324" s="159"/>
      <c r="F324" s="12"/>
      <c r="G324" s="79"/>
      <c r="H324" s="79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</row>
    <row r="325" spans="5:31" s="20" customFormat="1" ht="12.75">
      <c r="E325" s="159"/>
      <c r="F325" s="12"/>
      <c r="G325" s="79"/>
      <c r="H325" s="79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</row>
    <row r="326" spans="5:31" s="20" customFormat="1" ht="12.75">
      <c r="E326" s="159"/>
      <c r="F326" s="12"/>
      <c r="G326" s="79"/>
      <c r="H326" s="79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</row>
    <row r="327" spans="5:31" s="20" customFormat="1" ht="12.75">
      <c r="E327" s="159"/>
      <c r="F327" s="12"/>
      <c r="G327" s="79"/>
      <c r="H327" s="79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</row>
    <row r="328" spans="5:31" s="20" customFormat="1" ht="12.75">
      <c r="E328" s="159"/>
      <c r="F328" s="12"/>
      <c r="G328" s="79"/>
      <c r="H328" s="79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</row>
    <row r="329" spans="5:31" s="20" customFormat="1" ht="12.75">
      <c r="E329" s="159"/>
      <c r="F329" s="12"/>
      <c r="G329" s="79"/>
      <c r="H329" s="79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</row>
    <row r="330" spans="5:31" s="20" customFormat="1" ht="12.75">
      <c r="E330" s="159"/>
      <c r="F330" s="12"/>
      <c r="G330" s="79"/>
      <c r="H330" s="79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</row>
    <row r="331" spans="5:31" s="20" customFormat="1" ht="12.75">
      <c r="E331" s="159"/>
      <c r="F331" s="12"/>
      <c r="G331" s="79"/>
      <c r="H331" s="79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</row>
    <row r="332" spans="5:31" s="20" customFormat="1" ht="12.75">
      <c r="E332" s="159"/>
      <c r="F332" s="12"/>
      <c r="G332" s="79"/>
      <c r="H332" s="79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</row>
    <row r="333" spans="5:31" s="20" customFormat="1" ht="12.75">
      <c r="E333" s="159"/>
      <c r="F333" s="12"/>
      <c r="G333" s="79"/>
      <c r="H333" s="79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</row>
    <row r="334" spans="5:31" s="20" customFormat="1" ht="12.75">
      <c r="E334" s="159"/>
      <c r="F334" s="12"/>
      <c r="G334" s="79"/>
      <c r="H334" s="79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</row>
    <row r="335" spans="5:31" s="20" customFormat="1" ht="12.75">
      <c r="E335" s="159"/>
      <c r="F335" s="12"/>
      <c r="G335" s="79"/>
      <c r="H335" s="79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</row>
    <row r="336" spans="5:31" s="20" customFormat="1" ht="12.75">
      <c r="E336" s="159"/>
      <c r="F336" s="12"/>
      <c r="G336" s="79"/>
      <c r="H336" s="79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</row>
    <row r="337" spans="5:31" s="20" customFormat="1" ht="12.75">
      <c r="E337" s="159"/>
      <c r="F337" s="12"/>
      <c r="G337" s="79"/>
      <c r="H337" s="79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</row>
    <row r="338" spans="5:31" s="20" customFormat="1" ht="12.75">
      <c r="E338" s="159"/>
      <c r="F338" s="12"/>
      <c r="G338" s="79"/>
      <c r="H338" s="79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</row>
    <row r="339" spans="5:31" s="20" customFormat="1" ht="12.75">
      <c r="E339" s="159"/>
      <c r="F339" s="12"/>
      <c r="G339" s="79"/>
      <c r="H339" s="79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</row>
    <row r="340" spans="5:31" s="20" customFormat="1" ht="12.75">
      <c r="E340" s="159"/>
      <c r="F340" s="12"/>
      <c r="G340" s="79"/>
      <c r="H340" s="79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</row>
    <row r="341" spans="5:31" s="20" customFormat="1" ht="12.75">
      <c r="E341" s="159"/>
      <c r="F341" s="12"/>
      <c r="G341" s="79"/>
      <c r="H341" s="79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</row>
    <row r="342" spans="5:31" s="20" customFormat="1" ht="12.75">
      <c r="E342" s="159"/>
      <c r="F342" s="12"/>
      <c r="G342" s="79"/>
      <c r="H342" s="79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</row>
    <row r="343" spans="5:31" s="20" customFormat="1" ht="12.75">
      <c r="E343" s="159"/>
      <c r="F343" s="12"/>
      <c r="G343" s="79"/>
      <c r="H343" s="79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</row>
    <row r="344" spans="5:31" s="20" customFormat="1" ht="12.75">
      <c r="E344" s="159"/>
      <c r="F344" s="12"/>
      <c r="G344" s="79"/>
      <c r="H344" s="79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</row>
    <row r="345" spans="5:31" s="20" customFormat="1" ht="12.75">
      <c r="E345" s="159"/>
      <c r="F345" s="12"/>
      <c r="G345" s="79"/>
      <c r="H345" s="79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</row>
    <row r="346" spans="5:31" s="20" customFormat="1" ht="12.75">
      <c r="E346" s="159"/>
      <c r="F346" s="12"/>
      <c r="G346" s="79"/>
      <c r="H346" s="79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</row>
    <row r="347" spans="5:31" s="20" customFormat="1" ht="12.75">
      <c r="E347" s="159"/>
      <c r="F347" s="12"/>
      <c r="G347" s="79"/>
      <c r="H347" s="79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</row>
    <row r="348" spans="5:31" s="20" customFormat="1" ht="12.75">
      <c r="E348" s="159"/>
      <c r="F348" s="12"/>
      <c r="G348" s="79"/>
      <c r="H348" s="79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</row>
    <row r="349" spans="5:31" s="20" customFormat="1" ht="12.75">
      <c r="E349" s="159"/>
      <c r="F349" s="12"/>
      <c r="G349" s="79"/>
      <c r="H349" s="79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</row>
    <row r="350" spans="5:31" s="20" customFormat="1" ht="12.75">
      <c r="E350" s="159"/>
      <c r="F350" s="12"/>
      <c r="G350" s="79"/>
      <c r="H350" s="79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</row>
    <row r="351" spans="5:31" s="20" customFormat="1" ht="12.75">
      <c r="E351" s="159"/>
      <c r="F351" s="12"/>
      <c r="G351" s="79"/>
      <c r="H351" s="79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</row>
    <row r="352" spans="5:31" s="20" customFormat="1" ht="12.75">
      <c r="E352" s="159"/>
      <c r="F352" s="12"/>
      <c r="G352" s="79"/>
      <c r="H352" s="79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</row>
    <row r="353" spans="5:31" s="20" customFormat="1" ht="12.75">
      <c r="E353" s="159"/>
      <c r="F353" s="12"/>
      <c r="G353" s="79"/>
      <c r="H353" s="79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</row>
    <row r="354" spans="5:31" s="20" customFormat="1" ht="12.75">
      <c r="E354" s="159"/>
      <c r="F354" s="12"/>
      <c r="G354" s="79"/>
      <c r="H354" s="79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</row>
    <row r="355" spans="5:31" s="20" customFormat="1" ht="12.75">
      <c r="E355" s="159"/>
      <c r="F355" s="12"/>
      <c r="G355" s="79"/>
      <c r="H355" s="79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</row>
    <row r="356" spans="5:31" s="20" customFormat="1" ht="12.75">
      <c r="E356" s="159"/>
      <c r="F356" s="12"/>
      <c r="G356" s="79"/>
      <c r="H356" s="79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</row>
    <row r="357" spans="5:31" s="20" customFormat="1" ht="12.75">
      <c r="E357" s="159"/>
      <c r="F357" s="12"/>
      <c r="G357" s="79"/>
      <c r="H357" s="79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</row>
    <row r="358" spans="5:31" s="20" customFormat="1" ht="12.75">
      <c r="E358" s="159"/>
      <c r="F358" s="12"/>
      <c r="G358" s="79"/>
      <c r="H358" s="79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</row>
    <row r="359" spans="5:31" s="20" customFormat="1" ht="12.75">
      <c r="E359" s="159"/>
      <c r="F359" s="12"/>
      <c r="G359" s="79"/>
      <c r="H359" s="79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</row>
    <row r="360" spans="5:31" s="20" customFormat="1" ht="12.75">
      <c r="E360" s="159"/>
      <c r="F360" s="12"/>
      <c r="G360" s="79"/>
      <c r="H360" s="79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</row>
    <row r="361" spans="5:31" s="20" customFormat="1" ht="12.75">
      <c r="E361" s="159"/>
      <c r="F361" s="12"/>
      <c r="G361" s="79"/>
      <c r="H361" s="79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</row>
    <row r="362" spans="5:31" s="20" customFormat="1" ht="12.75">
      <c r="E362" s="159"/>
      <c r="F362" s="12"/>
      <c r="G362" s="79"/>
      <c r="H362" s="79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</row>
    <row r="363" spans="5:31" s="20" customFormat="1" ht="12.75">
      <c r="E363" s="159"/>
      <c r="F363" s="12"/>
      <c r="G363" s="79"/>
      <c r="H363" s="79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</row>
    <row r="364" spans="5:31" s="20" customFormat="1" ht="12.75">
      <c r="E364" s="159"/>
      <c r="F364" s="12"/>
      <c r="G364" s="79"/>
      <c r="H364" s="79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</row>
    <row r="365" spans="5:31" s="20" customFormat="1" ht="12.75">
      <c r="E365" s="159"/>
      <c r="F365" s="12"/>
      <c r="G365" s="79"/>
      <c r="H365" s="79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</row>
    <row r="366" spans="5:31" s="20" customFormat="1" ht="12.75">
      <c r="E366" s="159"/>
      <c r="F366" s="12"/>
      <c r="G366" s="79"/>
      <c r="H366" s="79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</row>
    <row r="367" spans="5:31" s="20" customFormat="1" ht="12.75">
      <c r="E367" s="159"/>
      <c r="F367" s="12"/>
      <c r="G367" s="79"/>
      <c r="H367" s="79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</row>
    <row r="368" spans="5:31" s="20" customFormat="1" ht="12.75">
      <c r="E368" s="159"/>
      <c r="F368" s="12"/>
      <c r="G368" s="79"/>
      <c r="H368" s="79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</row>
    <row r="369" spans="5:31" s="20" customFormat="1" ht="12.75">
      <c r="E369" s="159"/>
      <c r="F369" s="12"/>
      <c r="G369" s="79"/>
      <c r="H369" s="79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</row>
    <row r="370" spans="5:31" s="20" customFormat="1" ht="12.75">
      <c r="E370" s="159"/>
      <c r="F370" s="12"/>
      <c r="G370" s="79"/>
      <c r="H370" s="79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</row>
    <row r="371" spans="5:31" s="20" customFormat="1" ht="12.75">
      <c r="E371" s="159"/>
      <c r="F371" s="12"/>
      <c r="G371" s="79"/>
      <c r="H371" s="79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</row>
    <row r="372" spans="5:31" s="20" customFormat="1" ht="12.75">
      <c r="E372" s="159"/>
      <c r="F372" s="12"/>
      <c r="G372" s="79"/>
      <c r="H372" s="79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</row>
    <row r="373" spans="5:31" s="20" customFormat="1" ht="12.75">
      <c r="E373" s="159"/>
      <c r="F373" s="12"/>
      <c r="G373" s="79"/>
      <c r="H373" s="79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</row>
    <row r="374" spans="5:31" s="20" customFormat="1" ht="12.75">
      <c r="E374" s="159"/>
      <c r="F374" s="12"/>
      <c r="G374" s="79"/>
      <c r="H374" s="79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</row>
    <row r="375" spans="5:31" s="20" customFormat="1" ht="12.75">
      <c r="E375" s="159"/>
      <c r="F375" s="12"/>
      <c r="G375" s="79"/>
      <c r="H375" s="79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</row>
    <row r="376" spans="5:31" s="20" customFormat="1" ht="12.75">
      <c r="E376" s="159"/>
      <c r="F376" s="12"/>
      <c r="G376" s="79"/>
      <c r="H376" s="79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</row>
    <row r="377" spans="5:31" s="20" customFormat="1" ht="12.75">
      <c r="E377" s="159"/>
      <c r="F377" s="12"/>
      <c r="G377" s="79"/>
      <c r="H377" s="79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</row>
    <row r="378" spans="5:31" s="20" customFormat="1" ht="12.75">
      <c r="E378" s="159"/>
      <c r="F378" s="12"/>
      <c r="G378" s="79"/>
      <c r="H378" s="79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</row>
    <row r="379" spans="5:31" s="20" customFormat="1" ht="12.75">
      <c r="E379" s="159"/>
      <c r="F379" s="12"/>
      <c r="G379" s="79"/>
      <c r="H379" s="79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</row>
    <row r="380" spans="5:31" s="20" customFormat="1" ht="12.75">
      <c r="E380" s="159"/>
      <c r="F380" s="12"/>
      <c r="G380" s="79"/>
      <c r="H380" s="79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</row>
    <row r="381" spans="5:31" s="20" customFormat="1" ht="12.75">
      <c r="E381" s="159"/>
      <c r="F381" s="12"/>
      <c r="G381" s="79"/>
      <c r="H381" s="79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</row>
    <row r="382" spans="5:31" s="20" customFormat="1" ht="12.75">
      <c r="E382" s="159"/>
      <c r="F382" s="12"/>
      <c r="G382" s="79"/>
      <c r="H382" s="79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</row>
    <row r="383" spans="5:31" s="20" customFormat="1" ht="12.75">
      <c r="E383" s="159"/>
      <c r="F383" s="12"/>
      <c r="G383" s="79"/>
      <c r="H383" s="79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</row>
    <row r="384" spans="5:31" s="20" customFormat="1" ht="12.75">
      <c r="E384" s="159"/>
      <c r="F384" s="12"/>
      <c r="G384" s="79"/>
      <c r="H384" s="79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</row>
    <row r="385" spans="5:31" s="20" customFormat="1" ht="12.75">
      <c r="E385" s="159"/>
      <c r="F385" s="12"/>
      <c r="G385" s="79"/>
      <c r="H385" s="79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</row>
    <row r="386" spans="5:31" s="20" customFormat="1" ht="12.75">
      <c r="E386" s="159"/>
      <c r="F386" s="12"/>
      <c r="G386" s="79"/>
      <c r="H386" s="79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</row>
    <row r="387" spans="5:31" s="20" customFormat="1" ht="12.75">
      <c r="E387" s="159"/>
      <c r="F387" s="12"/>
      <c r="G387" s="79"/>
      <c r="H387" s="79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</row>
    <row r="388" spans="5:31" s="20" customFormat="1" ht="12.75">
      <c r="E388" s="159"/>
      <c r="F388" s="12"/>
      <c r="G388" s="79"/>
      <c r="H388" s="79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</row>
    <row r="389" spans="5:31" s="20" customFormat="1" ht="12.75">
      <c r="E389" s="159"/>
      <c r="F389" s="12"/>
      <c r="G389" s="79"/>
      <c r="H389" s="79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</row>
    <row r="390" spans="5:31" s="20" customFormat="1" ht="12.75">
      <c r="E390" s="159"/>
      <c r="F390" s="12"/>
      <c r="G390" s="79"/>
      <c r="H390" s="79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</row>
    <row r="391" spans="5:31" s="20" customFormat="1" ht="12.75">
      <c r="E391" s="159"/>
      <c r="F391" s="12"/>
      <c r="G391" s="79"/>
      <c r="H391" s="79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</row>
    <row r="392" spans="5:31" s="20" customFormat="1" ht="12.75">
      <c r="E392" s="159"/>
      <c r="F392" s="12"/>
      <c r="G392" s="79"/>
      <c r="H392" s="79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</row>
    <row r="393" spans="5:31" s="20" customFormat="1" ht="12.75">
      <c r="E393" s="159"/>
      <c r="F393" s="12"/>
      <c r="G393" s="79"/>
      <c r="H393" s="79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</row>
    <row r="394" spans="5:31" s="20" customFormat="1" ht="12.75">
      <c r="E394" s="159"/>
      <c r="F394" s="12"/>
      <c r="G394" s="79"/>
      <c r="H394" s="79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</row>
    <row r="395" spans="5:31" s="20" customFormat="1" ht="12.75">
      <c r="E395" s="159"/>
      <c r="F395" s="12"/>
      <c r="G395" s="79"/>
      <c r="H395" s="79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</row>
    <row r="396" spans="5:31" s="20" customFormat="1" ht="12.75">
      <c r="E396" s="159"/>
      <c r="F396" s="12"/>
      <c r="G396" s="79"/>
      <c r="H396" s="79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</row>
    <row r="397" spans="5:31" s="20" customFormat="1" ht="12.75">
      <c r="E397" s="159"/>
      <c r="F397" s="12"/>
      <c r="G397" s="79"/>
      <c r="H397" s="79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</row>
    <row r="398" spans="5:31" s="20" customFormat="1" ht="12.75">
      <c r="E398" s="159"/>
      <c r="F398" s="12"/>
      <c r="G398" s="79"/>
      <c r="H398" s="79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</row>
    <row r="399" spans="5:31" s="20" customFormat="1" ht="12.75">
      <c r="E399" s="159"/>
      <c r="F399" s="12"/>
      <c r="G399" s="79"/>
      <c r="H399" s="79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</row>
    <row r="400" spans="5:31" s="20" customFormat="1" ht="12.75">
      <c r="E400" s="159"/>
      <c r="F400" s="12"/>
      <c r="G400" s="79"/>
      <c r="H400" s="79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</row>
    <row r="401" spans="5:31" s="20" customFormat="1" ht="12.75">
      <c r="E401" s="159"/>
      <c r="F401" s="12"/>
      <c r="G401" s="79"/>
      <c r="H401" s="79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</row>
    <row r="402" spans="5:31" s="20" customFormat="1" ht="12.75">
      <c r="E402" s="159"/>
      <c r="F402" s="12"/>
      <c r="G402" s="79"/>
      <c r="H402" s="79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</row>
    <row r="403" spans="5:31" s="20" customFormat="1" ht="12.75">
      <c r="E403" s="159"/>
      <c r="F403" s="12"/>
      <c r="G403" s="79"/>
      <c r="H403" s="79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</row>
    <row r="404" spans="5:31" s="20" customFormat="1" ht="12.75">
      <c r="E404" s="159"/>
      <c r="F404" s="12"/>
      <c r="G404" s="79"/>
      <c r="H404" s="79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</row>
    <row r="405" spans="5:31" s="20" customFormat="1" ht="12.75">
      <c r="E405" s="159"/>
      <c r="F405" s="12"/>
      <c r="G405" s="79"/>
      <c r="H405" s="79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</row>
    <row r="406" spans="5:31" s="20" customFormat="1" ht="12.75">
      <c r="E406" s="159"/>
      <c r="F406" s="12"/>
      <c r="G406" s="79"/>
      <c r="H406" s="79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</row>
    <row r="407" spans="5:31" s="20" customFormat="1" ht="12.75">
      <c r="E407" s="159"/>
      <c r="F407" s="12"/>
      <c r="G407" s="79"/>
      <c r="H407" s="79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</row>
    <row r="408" spans="5:31" s="20" customFormat="1" ht="12.75">
      <c r="E408" s="159"/>
      <c r="F408" s="12"/>
      <c r="G408" s="79"/>
      <c r="H408" s="79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</row>
    <row r="409" spans="5:31" s="20" customFormat="1" ht="12.75">
      <c r="E409" s="159"/>
      <c r="F409" s="12"/>
      <c r="G409" s="79"/>
      <c r="H409" s="79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</row>
    <row r="410" spans="5:31" s="20" customFormat="1" ht="12.75">
      <c r="E410" s="159"/>
      <c r="F410" s="12"/>
      <c r="G410" s="79"/>
      <c r="H410" s="79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</row>
    <row r="411" spans="5:31" s="20" customFormat="1" ht="12.75">
      <c r="E411" s="159"/>
      <c r="F411" s="12"/>
      <c r="G411" s="79"/>
      <c r="H411" s="79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</row>
    <row r="412" spans="5:31" s="20" customFormat="1" ht="12.75">
      <c r="E412" s="159"/>
      <c r="F412" s="12"/>
      <c r="G412" s="79"/>
      <c r="H412" s="79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</row>
    <row r="413" spans="5:31" s="20" customFormat="1" ht="12.75">
      <c r="E413" s="159"/>
      <c r="F413" s="12"/>
      <c r="G413" s="79"/>
      <c r="H413" s="79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</row>
    <row r="414" spans="5:31" s="20" customFormat="1" ht="12.75">
      <c r="E414" s="159"/>
      <c r="F414" s="12"/>
      <c r="G414" s="79"/>
      <c r="H414" s="79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</row>
    <row r="415" spans="5:31" s="20" customFormat="1" ht="12.75">
      <c r="E415" s="159"/>
      <c r="F415" s="12"/>
      <c r="G415" s="79"/>
      <c r="H415" s="79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</row>
    <row r="416" spans="5:31" s="20" customFormat="1" ht="12.75">
      <c r="E416" s="159"/>
      <c r="F416" s="12"/>
      <c r="G416" s="79"/>
      <c r="H416" s="79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</row>
    <row r="417" spans="5:31" s="20" customFormat="1" ht="12.75">
      <c r="E417" s="159"/>
      <c r="F417" s="12"/>
      <c r="G417" s="79"/>
      <c r="H417" s="79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</row>
    <row r="418" spans="5:31" s="20" customFormat="1" ht="12.75">
      <c r="E418" s="159"/>
      <c r="F418" s="12"/>
      <c r="G418" s="79"/>
      <c r="H418" s="79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</row>
    <row r="419" spans="5:31" s="20" customFormat="1" ht="12.75">
      <c r="E419" s="159"/>
      <c r="F419" s="12"/>
      <c r="G419" s="79"/>
      <c r="H419" s="79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</row>
    <row r="420" spans="5:31" s="20" customFormat="1" ht="12.75">
      <c r="E420" s="159"/>
      <c r="F420" s="12"/>
      <c r="G420" s="79"/>
      <c r="H420" s="79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</row>
    <row r="421" spans="5:31" s="20" customFormat="1" ht="12.75">
      <c r="E421" s="159"/>
      <c r="F421" s="12"/>
      <c r="G421" s="79"/>
      <c r="H421" s="79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</row>
    <row r="422" spans="5:31" s="20" customFormat="1" ht="12.75">
      <c r="E422" s="159"/>
      <c r="F422" s="12"/>
      <c r="G422" s="79"/>
      <c r="H422" s="79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</row>
    <row r="423" spans="5:31" s="20" customFormat="1" ht="12.75">
      <c r="E423" s="159"/>
      <c r="F423" s="12"/>
      <c r="G423" s="79"/>
      <c r="H423" s="79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</row>
    <row r="424" spans="5:31" s="20" customFormat="1" ht="12.75">
      <c r="E424" s="159"/>
      <c r="F424" s="12"/>
      <c r="G424" s="79"/>
      <c r="H424" s="79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</row>
    <row r="425" spans="5:31" s="20" customFormat="1" ht="12.75">
      <c r="E425" s="159"/>
      <c r="F425" s="12"/>
      <c r="G425" s="79"/>
      <c r="H425" s="79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</row>
    <row r="426" spans="5:31" s="20" customFormat="1" ht="12.75">
      <c r="E426" s="159"/>
      <c r="F426" s="12"/>
      <c r="G426" s="79"/>
      <c r="H426" s="79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</row>
    <row r="427" spans="5:31" s="20" customFormat="1" ht="12.75">
      <c r="E427" s="159"/>
      <c r="F427" s="12"/>
      <c r="G427" s="79"/>
      <c r="H427" s="79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</row>
    <row r="428" spans="5:31" s="20" customFormat="1" ht="12.75">
      <c r="E428" s="159"/>
      <c r="F428" s="12"/>
      <c r="G428" s="79"/>
      <c r="H428" s="79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</row>
    <row r="429" spans="5:31" s="20" customFormat="1" ht="12.75">
      <c r="E429" s="159"/>
      <c r="F429" s="12"/>
      <c r="G429" s="79"/>
      <c r="H429" s="79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</row>
    <row r="430" spans="5:31" s="20" customFormat="1" ht="12.75">
      <c r="E430" s="159"/>
      <c r="F430" s="12"/>
      <c r="G430" s="79"/>
      <c r="H430" s="79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</row>
    <row r="431" spans="5:31" s="20" customFormat="1" ht="12.75">
      <c r="E431" s="159"/>
      <c r="F431" s="12"/>
      <c r="G431" s="79"/>
      <c r="H431" s="79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</row>
    <row r="432" spans="5:31" s="20" customFormat="1" ht="12.75">
      <c r="E432" s="159"/>
      <c r="F432" s="12"/>
      <c r="G432" s="79"/>
      <c r="H432" s="79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</row>
    <row r="433" spans="5:31" s="20" customFormat="1" ht="12.75">
      <c r="E433" s="159"/>
      <c r="F433" s="12"/>
      <c r="G433" s="79"/>
      <c r="H433" s="79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</row>
    <row r="434" spans="5:31" s="20" customFormat="1" ht="12.75">
      <c r="E434" s="159"/>
      <c r="F434" s="12"/>
      <c r="G434" s="79"/>
      <c r="H434" s="79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</row>
    <row r="435" spans="5:31" s="20" customFormat="1" ht="12.75">
      <c r="E435" s="159"/>
      <c r="F435" s="12"/>
      <c r="G435" s="79"/>
      <c r="H435" s="79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</row>
    <row r="436" spans="5:31" s="20" customFormat="1" ht="12.75">
      <c r="E436" s="159"/>
      <c r="F436" s="12"/>
      <c r="G436" s="79"/>
      <c r="H436" s="79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</row>
    <row r="437" spans="5:31" s="20" customFormat="1" ht="12.75">
      <c r="E437" s="159"/>
      <c r="F437" s="12"/>
      <c r="G437" s="79"/>
      <c r="H437" s="79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</row>
    <row r="438" spans="5:31" s="20" customFormat="1" ht="12.75">
      <c r="E438" s="159"/>
      <c r="F438" s="12"/>
      <c r="G438" s="79"/>
      <c r="H438" s="79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</row>
    <row r="439" spans="5:31" s="20" customFormat="1" ht="12.75">
      <c r="E439" s="159"/>
      <c r="F439" s="12"/>
      <c r="G439" s="79"/>
      <c r="H439" s="79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</row>
    <row r="440" spans="5:31" s="20" customFormat="1" ht="12.75">
      <c r="E440" s="159"/>
      <c r="F440" s="12"/>
      <c r="G440" s="79"/>
      <c r="H440" s="79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</row>
    <row r="441" spans="5:31" s="20" customFormat="1" ht="12.75">
      <c r="E441" s="159"/>
      <c r="F441" s="12"/>
      <c r="G441" s="79"/>
      <c r="H441" s="79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</row>
    <row r="442" spans="5:31" s="20" customFormat="1" ht="12.75">
      <c r="E442" s="159"/>
      <c r="F442" s="12"/>
      <c r="G442" s="79"/>
      <c r="H442" s="79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</row>
    <row r="443" spans="5:31" s="20" customFormat="1" ht="12.75">
      <c r="E443" s="159"/>
      <c r="F443" s="12"/>
      <c r="G443" s="79"/>
      <c r="H443" s="79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</row>
    <row r="444" spans="5:31" s="20" customFormat="1" ht="12.75">
      <c r="E444" s="159"/>
      <c r="F444" s="12"/>
      <c r="G444" s="79"/>
      <c r="H444" s="79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</row>
    <row r="445" spans="5:31" s="20" customFormat="1" ht="12.75">
      <c r="E445" s="159"/>
      <c r="F445" s="12"/>
      <c r="G445" s="79"/>
      <c r="H445" s="79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</row>
    <row r="446" spans="5:31" s="20" customFormat="1" ht="12.75">
      <c r="E446" s="159"/>
      <c r="F446" s="12"/>
      <c r="G446" s="79"/>
      <c r="H446" s="79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</row>
    <row r="447" spans="5:31" s="20" customFormat="1" ht="12.75">
      <c r="E447" s="159"/>
      <c r="F447" s="12"/>
      <c r="G447" s="79"/>
      <c r="H447" s="79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</row>
    <row r="448" spans="5:31" s="20" customFormat="1" ht="12.75">
      <c r="E448" s="159"/>
      <c r="F448" s="12"/>
      <c r="G448" s="79"/>
      <c r="H448" s="79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</row>
    <row r="449" spans="5:31" s="20" customFormat="1" ht="12.75">
      <c r="E449" s="159"/>
      <c r="F449" s="12"/>
      <c r="G449" s="79"/>
      <c r="H449" s="79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</row>
    <row r="450" spans="5:31" s="20" customFormat="1" ht="12.75">
      <c r="E450" s="159"/>
      <c r="F450" s="12"/>
      <c r="G450" s="79"/>
      <c r="H450" s="79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</row>
    <row r="451" spans="5:31" s="20" customFormat="1" ht="12.75">
      <c r="E451" s="159"/>
      <c r="F451" s="12"/>
      <c r="G451" s="79"/>
      <c r="H451" s="79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</row>
    <row r="452" spans="5:31" s="20" customFormat="1" ht="12.75">
      <c r="E452" s="159"/>
      <c r="F452" s="12"/>
      <c r="G452" s="79"/>
      <c r="H452" s="79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</row>
    <row r="453" spans="5:31" s="20" customFormat="1" ht="12.75">
      <c r="E453" s="159"/>
      <c r="F453" s="12"/>
      <c r="G453" s="79"/>
      <c r="H453" s="79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</row>
    <row r="454" spans="5:31" s="20" customFormat="1" ht="12.75">
      <c r="E454" s="159"/>
      <c r="F454" s="12"/>
      <c r="G454" s="79"/>
      <c r="H454" s="79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</row>
    <row r="455" spans="5:31" s="20" customFormat="1" ht="12.75">
      <c r="E455" s="159"/>
      <c r="F455" s="12"/>
      <c r="G455" s="79"/>
      <c r="H455" s="79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</row>
    <row r="456" spans="5:31" s="20" customFormat="1" ht="12.75">
      <c r="E456" s="159"/>
      <c r="F456" s="12"/>
      <c r="G456" s="79"/>
      <c r="H456" s="79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</row>
    <row r="457" spans="5:31" s="20" customFormat="1" ht="12.75">
      <c r="E457" s="159"/>
      <c r="F457" s="12"/>
      <c r="G457" s="79"/>
      <c r="H457" s="79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</row>
    <row r="458" spans="5:31" s="20" customFormat="1" ht="12.75">
      <c r="E458" s="159"/>
      <c r="F458" s="12"/>
      <c r="G458" s="79"/>
      <c r="H458" s="79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</row>
    <row r="459" spans="5:31" s="20" customFormat="1" ht="12.75">
      <c r="E459" s="159"/>
      <c r="F459" s="12"/>
      <c r="G459" s="79"/>
      <c r="H459" s="79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</row>
    <row r="460" spans="5:31" s="20" customFormat="1" ht="12.75">
      <c r="E460" s="159"/>
      <c r="F460" s="12"/>
      <c r="G460" s="79"/>
      <c r="H460" s="79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</row>
    <row r="461" spans="5:31" s="20" customFormat="1" ht="12.75">
      <c r="E461" s="159"/>
      <c r="F461" s="12"/>
      <c r="G461" s="79"/>
      <c r="H461" s="79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</row>
    <row r="462" spans="5:31" s="20" customFormat="1" ht="12.75">
      <c r="E462" s="159"/>
      <c r="F462" s="12"/>
      <c r="G462" s="79"/>
      <c r="H462" s="79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</row>
    <row r="463" spans="5:31" s="20" customFormat="1" ht="12.75">
      <c r="E463" s="159"/>
      <c r="F463" s="12"/>
      <c r="G463" s="79"/>
      <c r="H463" s="79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</row>
    <row r="464" spans="5:31" s="20" customFormat="1" ht="12.75">
      <c r="E464" s="159"/>
      <c r="F464" s="12"/>
      <c r="G464" s="79"/>
      <c r="H464" s="79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</row>
    <row r="465" spans="5:31" s="20" customFormat="1" ht="12.75">
      <c r="E465" s="159"/>
      <c r="F465" s="12"/>
      <c r="G465" s="79"/>
      <c r="H465" s="79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</row>
    <row r="466" spans="5:31" s="20" customFormat="1" ht="12.75">
      <c r="E466" s="159"/>
      <c r="F466" s="12"/>
      <c r="G466" s="79"/>
      <c r="H466" s="79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</row>
    <row r="467" spans="5:31" s="20" customFormat="1" ht="12.75">
      <c r="E467" s="159"/>
      <c r="F467" s="12"/>
      <c r="G467" s="79"/>
      <c r="H467" s="79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</row>
    <row r="468" spans="5:31" s="20" customFormat="1" ht="12.75">
      <c r="E468" s="159"/>
      <c r="F468" s="12"/>
      <c r="G468" s="79"/>
      <c r="H468" s="79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</row>
    <row r="469" spans="5:31" s="20" customFormat="1" ht="12.75">
      <c r="E469" s="159"/>
      <c r="F469" s="12"/>
      <c r="G469" s="79"/>
      <c r="H469" s="79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</row>
    <row r="470" spans="5:31" s="20" customFormat="1" ht="12.75">
      <c r="E470" s="159"/>
      <c r="F470" s="12"/>
      <c r="G470" s="79"/>
      <c r="H470" s="79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</row>
    <row r="471" spans="5:31" s="20" customFormat="1" ht="12.75">
      <c r="E471" s="159"/>
      <c r="F471" s="12"/>
      <c r="G471" s="79"/>
      <c r="H471" s="79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</row>
    <row r="472" spans="5:31" s="20" customFormat="1" ht="12.75">
      <c r="E472" s="159"/>
      <c r="F472" s="12"/>
      <c r="G472" s="79"/>
      <c r="H472" s="79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</row>
    <row r="473" spans="5:31" s="20" customFormat="1" ht="12.75">
      <c r="E473" s="159"/>
      <c r="F473" s="12"/>
      <c r="G473" s="79"/>
      <c r="H473" s="79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</row>
    <row r="474" spans="5:31" s="20" customFormat="1" ht="12.75">
      <c r="E474" s="159"/>
      <c r="F474" s="12"/>
      <c r="G474" s="79"/>
      <c r="H474" s="79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</row>
    <row r="475" spans="5:31" s="20" customFormat="1" ht="12.75">
      <c r="E475" s="159"/>
      <c r="F475" s="12"/>
      <c r="G475" s="79"/>
      <c r="H475" s="79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</row>
    <row r="476" spans="5:31" s="20" customFormat="1" ht="12.75">
      <c r="E476" s="159"/>
      <c r="F476" s="12"/>
      <c r="G476" s="79"/>
      <c r="H476" s="79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</row>
    <row r="477" spans="5:31" s="20" customFormat="1" ht="12.75">
      <c r="E477" s="159"/>
      <c r="F477" s="12"/>
      <c r="G477" s="79"/>
      <c r="H477" s="79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</row>
    <row r="478" spans="5:31" s="20" customFormat="1" ht="12.75">
      <c r="E478" s="159"/>
      <c r="F478" s="12"/>
      <c r="G478" s="79"/>
      <c r="H478" s="79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</row>
    <row r="479" spans="5:31" s="20" customFormat="1" ht="12.75">
      <c r="E479" s="159"/>
      <c r="F479" s="12"/>
      <c r="G479" s="79"/>
      <c r="H479" s="79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</row>
    <row r="480" spans="5:31" s="20" customFormat="1" ht="12.75">
      <c r="E480" s="159"/>
      <c r="F480" s="12"/>
      <c r="G480" s="79"/>
      <c r="H480" s="79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</row>
    <row r="481" spans="5:31" s="20" customFormat="1" ht="12.75">
      <c r="E481" s="159"/>
      <c r="F481" s="12"/>
      <c r="G481" s="79"/>
      <c r="H481" s="79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</row>
    <row r="482" spans="5:31" s="20" customFormat="1" ht="12.75">
      <c r="E482" s="159"/>
      <c r="F482" s="12"/>
      <c r="G482" s="79"/>
      <c r="H482" s="79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</row>
    <row r="483" spans="5:31" s="20" customFormat="1" ht="12.75">
      <c r="E483" s="159"/>
      <c r="F483" s="12"/>
      <c r="G483" s="79"/>
      <c r="H483" s="79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</row>
    <row r="484" spans="5:31" s="20" customFormat="1" ht="12.75">
      <c r="E484" s="159"/>
      <c r="F484" s="12"/>
      <c r="G484" s="79"/>
      <c r="H484" s="79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</row>
    <row r="485" spans="5:31" s="20" customFormat="1" ht="12.75">
      <c r="E485" s="159"/>
      <c r="F485" s="12"/>
      <c r="G485" s="79"/>
      <c r="H485" s="79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</row>
    <row r="486" spans="5:31" s="20" customFormat="1" ht="12.75">
      <c r="E486" s="159"/>
      <c r="F486" s="12"/>
      <c r="G486" s="79"/>
      <c r="H486" s="79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</row>
    <row r="487" spans="5:31" s="20" customFormat="1" ht="12.75">
      <c r="E487" s="159"/>
      <c r="F487" s="12"/>
      <c r="G487" s="79"/>
      <c r="H487" s="79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</row>
    <row r="488" spans="5:31" s="20" customFormat="1" ht="12.75">
      <c r="E488" s="159"/>
      <c r="F488" s="12"/>
      <c r="G488" s="79"/>
      <c r="H488" s="79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</row>
    <row r="489" spans="5:31" s="20" customFormat="1" ht="12.75">
      <c r="E489" s="159"/>
      <c r="F489" s="12"/>
      <c r="G489" s="79"/>
      <c r="H489" s="79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</row>
    <row r="490" spans="5:31" s="20" customFormat="1" ht="12.75">
      <c r="E490" s="159"/>
      <c r="F490" s="12"/>
      <c r="G490" s="79"/>
      <c r="H490" s="79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</row>
    <row r="491" spans="5:31" s="20" customFormat="1" ht="12.75">
      <c r="E491" s="159"/>
      <c r="F491" s="12"/>
      <c r="G491" s="79"/>
      <c r="H491" s="79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</row>
    <row r="492" spans="5:31" s="20" customFormat="1" ht="12.75">
      <c r="E492" s="159"/>
      <c r="F492" s="12"/>
      <c r="G492" s="79"/>
      <c r="H492" s="79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</row>
    <row r="493" spans="5:31" s="20" customFormat="1" ht="12.75">
      <c r="E493" s="159"/>
      <c r="F493" s="12"/>
      <c r="G493" s="79"/>
      <c r="H493" s="79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</row>
    <row r="494" spans="5:31" s="20" customFormat="1" ht="12.75">
      <c r="E494" s="159"/>
      <c r="F494" s="12"/>
      <c r="G494" s="79"/>
      <c r="H494" s="79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</row>
    <row r="495" spans="5:31" s="20" customFormat="1" ht="12.75">
      <c r="E495" s="159"/>
      <c r="F495" s="12"/>
      <c r="G495" s="79"/>
      <c r="H495" s="79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</row>
    <row r="496" spans="5:31" s="20" customFormat="1" ht="12.75">
      <c r="E496" s="159"/>
      <c r="F496" s="12"/>
      <c r="G496" s="79"/>
      <c r="H496" s="79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</row>
    <row r="497" spans="5:31" s="20" customFormat="1" ht="12.75">
      <c r="E497" s="159"/>
      <c r="F497" s="12"/>
      <c r="G497" s="79"/>
      <c r="H497" s="79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</row>
    <row r="498" spans="5:31" s="20" customFormat="1" ht="12.75">
      <c r="E498" s="159"/>
      <c r="F498" s="12"/>
      <c r="G498" s="79"/>
      <c r="H498" s="79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</row>
    <row r="499" spans="5:31" s="20" customFormat="1" ht="12.75">
      <c r="E499" s="159"/>
      <c r="F499" s="12"/>
      <c r="G499" s="79"/>
      <c r="H499" s="79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</row>
    <row r="500" spans="5:31" s="20" customFormat="1" ht="12.75">
      <c r="E500" s="159"/>
      <c r="F500" s="12"/>
      <c r="G500" s="79"/>
      <c r="H500" s="79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</row>
    <row r="501" spans="5:31" s="20" customFormat="1" ht="12.75">
      <c r="E501" s="159"/>
      <c r="F501" s="12"/>
      <c r="G501" s="79"/>
      <c r="H501" s="79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</row>
    <row r="502" spans="5:31" s="20" customFormat="1" ht="12.75">
      <c r="E502" s="159"/>
      <c r="F502" s="12"/>
      <c r="G502" s="79"/>
      <c r="H502" s="79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</row>
    <row r="503" spans="5:31" s="20" customFormat="1" ht="12.75">
      <c r="E503" s="159"/>
      <c r="F503" s="12"/>
      <c r="G503" s="79"/>
      <c r="H503" s="79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</row>
    <row r="504" spans="5:31" s="20" customFormat="1" ht="12.75">
      <c r="E504" s="159"/>
      <c r="F504" s="12"/>
      <c r="G504" s="79"/>
      <c r="H504" s="79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</row>
    <row r="505" spans="5:31" s="20" customFormat="1" ht="12.75">
      <c r="E505" s="159"/>
      <c r="F505" s="12"/>
      <c r="G505" s="79"/>
      <c r="H505" s="79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</row>
    <row r="506" spans="5:31" s="20" customFormat="1" ht="12.75">
      <c r="E506" s="159"/>
      <c r="F506" s="12"/>
      <c r="G506" s="79"/>
      <c r="H506" s="79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</row>
    <row r="507" spans="5:31" s="20" customFormat="1" ht="12.75">
      <c r="E507" s="159"/>
      <c r="F507" s="12"/>
      <c r="G507" s="79"/>
      <c r="H507" s="79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</row>
    <row r="508" spans="5:31" s="20" customFormat="1" ht="12.75">
      <c r="E508" s="159"/>
      <c r="F508" s="12"/>
      <c r="G508" s="79"/>
      <c r="H508" s="79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</row>
    <row r="509" spans="5:31" s="20" customFormat="1" ht="12.75">
      <c r="E509" s="159"/>
      <c r="F509" s="12"/>
      <c r="G509" s="79"/>
      <c r="H509" s="79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</row>
    <row r="510" spans="5:31" s="20" customFormat="1" ht="12.75">
      <c r="E510" s="159"/>
      <c r="F510" s="12"/>
      <c r="G510" s="79"/>
      <c r="H510" s="79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</row>
    <row r="511" spans="5:31" s="20" customFormat="1" ht="12.75">
      <c r="E511" s="159"/>
      <c r="F511" s="12"/>
      <c r="G511" s="79"/>
      <c r="H511" s="79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</row>
    <row r="512" spans="5:31" s="20" customFormat="1" ht="12.75">
      <c r="E512" s="159"/>
      <c r="F512" s="12"/>
      <c r="G512" s="79"/>
      <c r="H512" s="79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</row>
    <row r="513" spans="5:31" s="20" customFormat="1" ht="12.75">
      <c r="E513" s="159"/>
      <c r="F513" s="12"/>
      <c r="G513" s="79"/>
      <c r="H513" s="79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</row>
    <row r="514" spans="5:31" s="20" customFormat="1" ht="12.75">
      <c r="E514" s="159"/>
      <c r="F514" s="12"/>
      <c r="G514" s="79"/>
      <c r="H514" s="79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</row>
    <row r="515" spans="5:31" s="20" customFormat="1" ht="12.75">
      <c r="E515" s="159"/>
      <c r="F515" s="12"/>
      <c r="G515" s="79"/>
      <c r="H515" s="79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</row>
    <row r="516" spans="5:31" s="20" customFormat="1" ht="12.75">
      <c r="E516" s="159"/>
      <c r="F516" s="12"/>
      <c r="G516" s="79"/>
      <c r="H516" s="79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</row>
    <row r="517" spans="5:31" s="20" customFormat="1" ht="12.75">
      <c r="E517" s="159"/>
      <c r="F517" s="12"/>
      <c r="G517" s="79"/>
      <c r="H517" s="79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</row>
    <row r="518" spans="5:31" s="20" customFormat="1" ht="12.75">
      <c r="E518" s="159"/>
      <c r="F518" s="12"/>
      <c r="G518" s="79"/>
      <c r="H518" s="79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</row>
    <row r="519" spans="5:31" s="20" customFormat="1" ht="12.75">
      <c r="E519" s="159"/>
      <c r="F519" s="12"/>
      <c r="G519" s="79"/>
      <c r="H519" s="79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</row>
    <row r="520" spans="5:31" s="20" customFormat="1" ht="12.75">
      <c r="E520" s="159"/>
      <c r="F520" s="12"/>
      <c r="G520" s="79"/>
      <c r="H520" s="79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</row>
    <row r="521" spans="5:31" s="20" customFormat="1" ht="12.75">
      <c r="E521" s="159"/>
      <c r="F521" s="12"/>
      <c r="G521" s="79"/>
      <c r="H521" s="79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</row>
    <row r="522" spans="5:31" s="20" customFormat="1" ht="12.75">
      <c r="E522" s="159"/>
      <c r="F522" s="12"/>
      <c r="G522" s="79"/>
      <c r="H522" s="79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</row>
    <row r="523" spans="5:31" s="20" customFormat="1" ht="12.75">
      <c r="E523" s="159"/>
      <c r="F523" s="12"/>
      <c r="G523" s="79"/>
      <c r="H523" s="79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</row>
    <row r="524" spans="5:31" s="20" customFormat="1" ht="12.75">
      <c r="E524" s="159"/>
      <c r="F524" s="12"/>
      <c r="G524" s="79"/>
      <c r="H524" s="79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</row>
    <row r="525" spans="5:31" s="20" customFormat="1" ht="12.75">
      <c r="E525" s="159"/>
      <c r="F525" s="12"/>
      <c r="G525" s="79"/>
      <c r="H525" s="79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</row>
    <row r="526" spans="5:31" s="20" customFormat="1" ht="12.75">
      <c r="E526" s="159"/>
      <c r="F526" s="12"/>
      <c r="G526" s="79"/>
      <c r="H526" s="79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</row>
    <row r="527" spans="5:31" s="20" customFormat="1" ht="12.75">
      <c r="E527" s="159"/>
      <c r="F527" s="12"/>
      <c r="G527" s="79"/>
      <c r="H527" s="79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</row>
    <row r="528" spans="5:31" s="20" customFormat="1" ht="12.75">
      <c r="E528" s="159"/>
      <c r="F528" s="12"/>
      <c r="G528" s="79"/>
      <c r="H528" s="79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</row>
    <row r="529" spans="5:31" s="20" customFormat="1" ht="12.75">
      <c r="E529" s="159"/>
      <c r="F529" s="12"/>
      <c r="G529" s="79"/>
      <c r="H529" s="79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</row>
    <row r="530" spans="5:31" s="20" customFormat="1" ht="12.75">
      <c r="E530" s="159"/>
      <c r="F530" s="12"/>
      <c r="G530" s="79"/>
      <c r="H530" s="79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</row>
    <row r="531" spans="5:31" s="20" customFormat="1" ht="12.75">
      <c r="E531" s="159"/>
      <c r="F531" s="12"/>
      <c r="G531" s="79"/>
      <c r="H531" s="79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</row>
    <row r="532" spans="5:31" s="20" customFormat="1" ht="12.75">
      <c r="E532" s="159"/>
      <c r="F532" s="12"/>
      <c r="G532" s="79"/>
      <c r="H532" s="79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</row>
    <row r="533" spans="5:31" s="20" customFormat="1" ht="12.75">
      <c r="E533" s="159"/>
      <c r="F533" s="12"/>
      <c r="G533" s="79"/>
      <c r="H533" s="79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</row>
    <row r="534" spans="5:31" s="20" customFormat="1" ht="12.75">
      <c r="E534" s="159"/>
      <c r="F534" s="12"/>
      <c r="G534" s="79"/>
      <c r="H534" s="79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</row>
    <row r="535" spans="5:31" s="20" customFormat="1" ht="12.75">
      <c r="E535" s="159"/>
      <c r="F535" s="12"/>
      <c r="G535" s="79"/>
      <c r="H535" s="79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</row>
    <row r="536" spans="5:31" s="20" customFormat="1" ht="12.75">
      <c r="E536" s="159"/>
      <c r="F536" s="12"/>
      <c r="G536" s="79"/>
      <c r="H536" s="79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</row>
    <row r="537" spans="5:31" s="20" customFormat="1" ht="12.75">
      <c r="E537" s="159"/>
      <c r="F537" s="12"/>
      <c r="G537" s="79"/>
      <c r="H537" s="79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</row>
    <row r="538" spans="5:31" s="20" customFormat="1" ht="12.75">
      <c r="E538" s="159"/>
      <c r="F538" s="12"/>
      <c r="G538" s="79"/>
      <c r="H538" s="79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</row>
    <row r="539" spans="5:31" s="20" customFormat="1" ht="12.75">
      <c r="E539" s="159"/>
      <c r="F539" s="12"/>
      <c r="G539" s="79"/>
      <c r="H539" s="79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</row>
    <row r="540" spans="5:31" s="20" customFormat="1" ht="12.75">
      <c r="E540" s="159"/>
      <c r="F540" s="12"/>
      <c r="G540" s="79"/>
      <c r="H540" s="79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</row>
    <row r="541" spans="5:31" s="20" customFormat="1" ht="12.75">
      <c r="E541" s="159"/>
      <c r="F541" s="12"/>
      <c r="G541" s="79"/>
      <c r="H541" s="79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</row>
    <row r="542" spans="5:31" s="20" customFormat="1" ht="12.75">
      <c r="E542" s="159"/>
      <c r="F542" s="12"/>
      <c r="G542" s="79"/>
      <c r="H542" s="79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</row>
    <row r="543" spans="5:31" s="20" customFormat="1" ht="12.75">
      <c r="E543" s="159"/>
      <c r="F543" s="12"/>
      <c r="G543" s="79"/>
      <c r="H543" s="79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</row>
    <row r="544" spans="5:31" s="20" customFormat="1" ht="12.75">
      <c r="E544" s="159"/>
      <c r="F544" s="12"/>
      <c r="G544" s="79"/>
      <c r="H544" s="79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</row>
    <row r="545" spans="5:31" s="20" customFormat="1" ht="12.75">
      <c r="E545" s="159"/>
      <c r="F545" s="12"/>
      <c r="G545" s="79"/>
      <c r="H545" s="79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</row>
    <row r="546" spans="5:31" s="20" customFormat="1" ht="12.75">
      <c r="E546" s="159"/>
      <c r="F546" s="12"/>
      <c r="G546" s="79"/>
      <c r="H546" s="79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</row>
    <row r="547" spans="5:31" s="20" customFormat="1" ht="12.75">
      <c r="E547" s="159"/>
      <c r="F547" s="12"/>
      <c r="G547" s="79"/>
      <c r="H547" s="79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</row>
    <row r="548" spans="5:31" s="20" customFormat="1" ht="12.75">
      <c r="E548" s="159"/>
      <c r="F548" s="12"/>
      <c r="G548" s="79"/>
      <c r="H548" s="79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</row>
    <row r="549" spans="5:31" s="20" customFormat="1" ht="12.75">
      <c r="E549" s="159"/>
      <c r="F549" s="12"/>
      <c r="G549" s="79"/>
      <c r="H549" s="79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</row>
    <row r="550" spans="5:31" s="20" customFormat="1" ht="12.75">
      <c r="E550" s="159"/>
      <c r="F550" s="12"/>
      <c r="G550" s="79"/>
      <c r="H550" s="79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</row>
    <row r="551" spans="5:31" s="20" customFormat="1" ht="12.75">
      <c r="E551" s="159"/>
      <c r="F551" s="12"/>
      <c r="G551" s="79"/>
      <c r="H551" s="79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</row>
    <row r="552" spans="5:31" s="20" customFormat="1" ht="12.75">
      <c r="E552" s="159"/>
      <c r="F552" s="12"/>
      <c r="G552" s="79"/>
      <c r="H552" s="79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</row>
    <row r="553" spans="5:31" s="20" customFormat="1" ht="12.75">
      <c r="E553" s="159"/>
      <c r="F553" s="12"/>
      <c r="G553" s="79"/>
      <c r="H553" s="79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</row>
    <row r="554" spans="5:31" s="20" customFormat="1" ht="12.75">
      <c r="E554" s="159"/>
      <c r="F554" s="12"/>
      <c r="G554" s="79"/>
      <c r="H554" s="79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</row>
    <row r="555" spans="5:31" s="20" customFormat="1" ht="12.75">
      <c r="E555" s="159"/>
      <c r="F555" s="12"/>
      <c r="G555" s="79"/>
      <c r="H555" s="79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</row>
    <row r="556" spans="5:31" s="20" customFormat="1" ht="12.75">
      <c r="E556" s="159"/>
      <c r="F556" s="12"/>
      <c r="G556" s="79"/>
      <c r="H556" s="79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</row>
    <row r="557" spans="5:31" s="20" customFormat="1" ht="12.75">
      <c r="E557" s="159"/>
      <c r="F557" s="12"/>
      <c r="G557" s="79"/>
      <c r="H557" s="79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</row>
    <row r="558" spans="5:31" s="20" customFormat="1" ht="12.75">
      <c r="E558" s="159"/>
      <c r="F558" s="12"/>
      <c r="G558" s="79"/>
      <c r="H558" s="79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</row>
    <row r="559" spans="5:31" s="20" customFormat="1" ht="12.75">
      <c r="E559" s="159"/>
      <c r="F559" s="12"/>
      <c r="G559" s="79"/>
      <c r="H559" s="79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</row>
    <row r="560" spans="5:31" s="20" customFormat="1" ht="12.75">
      <c r="E560" s="159"/>
      <c r="F560" s="12"/>
      <c r="G560" s="79"/>
      <c r="H560" s="79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</row>
    <row r="561" spans="5:31" s="20" customFormat="1" ht="12.75">
      <c r="E561" s="159"/>
      <c r="F561" s="12"/>
      <c r="G561" s="79"/>
      <c r="H561" s="79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</row>
    <row r="562" spans="5:31" s="20" customFormat="1" ht="12.75">
      <c r="E562" s="159"/>
      <c r="F562" s="12"/>
      <c r="G562" s="79"/>
      <c r="H562" s="79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</row>
    <row r="563" spans="5:31" s="20" customFormat="1" ht="12.75">
      <c r="E563" s="159"/>
      <c r="F563" s="12"/>
      <c r="G563" s="79"/>
      <c r="H563" s="79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</row>
    <row r="564" spans="5:31" s="20" customFormat="1" ht="12.75">
      <c r="E564" s="159"/>
      <c r="F564" s="12"/>
      <c r="G564" s="79"/>
      <c r="H564" s="79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</row>
    <row r="565" spans="5:31" s="20" customFormat="1" ht="12.75">
      <c r="E565" s="159"/>
      <c r="F565" s="12"/>
      <c r="G565" s="79"/>
      <c r="H565" s="79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</row>
    <row r="566" spans="5:31" s="20" customFormat="1" ht="12.75">
      <c r="E566" s="159"/>
      <c r="F566" s="12"/>
      <c r="G566" s="79"/>
      <c r="H566" s="79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</row>
    <row r="567" spans="5:31" s="20" customFormat="1" ht="12.75">
      <c r="E567" s="159"/>
      <c r="F567" s="12"/>
      <c r="G567" s="79"/>
      <c r="H567" s="79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</row>
    <row r="568" spans="5:31" s="20" customFormat="1" ht="12.75">
      <c r="E568" s="159"/>
      <c r="F568" s="12"/>
      <c r="G568" s="79"/>
      <c r="H568" s="79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</row>
    <row r="569" spans="5:31" s="20" customFormat="1" ht="12.75">
      <c r="E569" s="159"/>
      <c r="F569" s="12"/>
      <c r="G569" s="79"/>
      <c r="H569" s="79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</row>
    <row r="570" spans="5:31" s="20" customFormat="1" ht="12.75">
      <c r="E570" s="159"/>
      <c r="F570" s="12"/>
      <c r="G570" s="79"/>
      <c r="H570" s="79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</row>
    <row r="571" spans="5:31" s="20" customFormat="1" ht="12.75">
      <c r="E571" s="159"/>
      <c r="F571" s="12"/>
      <c r="G571" s="79"/>
      <c r="H571" s="79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</row>
    <row r="572" spans="5:31" s="20" customFormat="1" ht="12.75">
      <c r="E572" s="159"/>
      <c r="F572" s="12"/>
      <c r="G572" s="79"/>
      <c r="H572" s="79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</row>
    <row r="573" spans="5:31" s="20" customFormat="1" ht="12.75">
      <c r="E573" s="159"/>
      <c r="F573" s="12"/>
      <c r="G573" s="79"/>
      <c r="H573" s="79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</row>
    <row r="574" spans="5:31" s="20" customFormat="1" ht="12.75">
      <c r="E574" s="159"/>
      <c r="F574" s="12"/>
      <c r="G574" s="79"/>
      <c r="H574" s="79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</row>
    <row r="575" spans="5:31" s="20" customFormat="1" ht="12.75">
      <c r="E575" s="159"/>
      <c r="F575" s="12"/>
      <c r="G575" s="79"/>
      <c r="H575" s="79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</row>
    <row r="576" spans="5:31" s="20" customFormat="1" ht="12.75">
      <c r="E576" s="159"/>
      <c r="F576" s="12"/>
      <c r="G576" s="79"/>
      <c r="H576" s="79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</row>
    <row r="577" spans="5:31" s="20" customFormat="1" ht="12.75">
      <c r="E577" s="159"/>
      <c r="F577" s="12"/>
      <c r="G577" s="79"/>
      <c r="H577" s="79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</row>
    <row r="578" spans="5:31" s="20" customFormat="1" ht="12.75">
      <c r="E578" s="159"/>
      <c r="F578" s="12"/>
      <c r="G578" s="79"/>
      <c r="H578" s="79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</row>
    <row r="579" spans="5:31" s="20" customFormat="1" ht="12.75">
      <c r="E579" s="159"/>
      <c r="F579" s="12"/>
      <c r="G579" s="79"/>
      <c r="H579" s="79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</row>
    <row r="580" spans="5:31" s="20" customFormat="1" ht="12.75">
      <c r="E580" s="159"/>
      <c r="F580" s="12"/>
      <c r="G580" s="79"/>
      <c r="H580" s="79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</row>
    <row r="581" spans="5:31" s="20" customFormat="1" ht="12.75">
      <c r="E581" s="159"/>
      <c r="F581" s="12"/>
      <c r="G581" s="79"/>
      <c r="H581" s="79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</row>
    <row r="582" spans="5:31" s="20" customFormat="1" ht="12.75">
      <c r="E582" s="159"/>
      <c r="F582" s="12"/>
      <c r="G582" s="79"/>
      <c r="H582" s="79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</row>
    <row r="583" spans="5:31" s="20" customFormat="1" ht="12.75">
      <c r="E583" s="159"/>
      <c r="F583" s="12"/>
      <c r="G583" s="79"/>
      <c r="H583" s="79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</row>
    <row r="584" spans="5:31" s="20" customFormat="1" ht="12.75">
      <c r="E584" s="159"/>
      <c r="F584" s="12"/>
      <c r="G584" s="79"/>
      <c r="H584" s="79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</row>
    <row r="585" spans="5:31" s="20" customFormat="1" ht="12.75">
      <c r="E585" s="159"/>
      <c r="F585" s="12"/>
      <c r="G585" s="79"/>
      <c r="H585" s="79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</row>
    <row r="586" spans="5:31" s="20" customFormat="1" ht="12.75">
      <c r="E586" s="159"/>
      <c r="F586" s="12"/>
      <c r="G586" s="79"/>
      <c r="H586" s="79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</row>
    <row r="587" spans="5:31" s="20" customFormat="1" ht="12.75">
      <c r="E587" s="159"/>
      <c r="F587" s="12"/>
      <c r="G587" s="79"/>
      <c r="H587" s="79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</row>
    <row r="588" spans="5:31" s="20" customFormat="1" ht="12.75">
      <c r="E588" s="159"/>
      <c r="F588" s="12"/>
      <c r="G588" s="79"/>
      <c r="H588" s="79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</row>
    <row r="589" spans="5:31" s="20" customFormat="1" ht="12.75">
      <c r="E589" s="159"/>
      <c r="F589" s="12"/>
      <c r="G589" s="79"/>
      <c r="H589" s="79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</row>
    <row r="590" spans="5:31" s="20" customFormat="1" ht="12.75">
      <c r="E590" s="159"/>
      <c r="F590" s="12"/>
      <c r="G590" s="79"/>
      <c r="H590" s="79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</row>
    <row r="591" spans="5:31" s="20" customFormat="1" ht="12.75">
      <c r="E591" s="159"/>
      <c r="F591" s="12"/>
      <c r="G591" s="79"/>
      <c r="H591" s="79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</row>
    <row r="592" spans="5:31" s="20" customFormat="1" ht="12.75">
      <c r="E592" s="159"/>
      <c r="F592" s="12"/>
      <c r="G592" s="79"/>
      <c r="H592" s="79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</row>
    <row r="593" spans="5:31" s="20" customFormat="1" ht="12.75">
      <c r="E593" s="159"/>
      <c r="F593" s="12"/>
      <c r="G593" s="79"/>
      <c r="H593" s="79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</row>
    <row r="594" spans="5:31" s="20" customFormat="1" ht="12.75">
      <c r="E594" s="159"/>
      <c r="F594" s="12"/>
      <c r="G594" s="79"/>
      <c r="H594" s="79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</row>
    <row r="595" spans="5:31" s="20" customFormat="1" ht="12.75">
      <c r="E595" s="159"/>
      <c r="F595" s="12"/>
      <c r="G595" s="79"/>
      <c r="H595" s="79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</row>
    <row r="596" spans="5:31" s="20" customFormat="1" ht="12.75">
      <c r="E596" s="159"/>
      <c r="F596" s="12"/>
      <c r="G596" s="79"/>
      <c r="H596" s="79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</row>
    <row r="597" spans="5:31" s="20" customFormat="1" ht="12.75">
      <c r="E597" s="159"/>
      <c r="F597" s="12"/>
      <c r="G597" s="79"/>
      <c r="H597" s="79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</row>
    <row r="598" spans="5:31" s="20" customFormat="1" ht="12.75">
      <c r="E598" s="159"/>
      <c r="F598" s="12"/>
      <c r="G598" s="79"/>
      <c r="H598" s="79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</row>
    <row r="599" spans="5:31" s="20" customFormat="1" ht="12.75">
      <c r="E599" s="159"/>
      <c r="F599" s="12"/>
      <c r="G599" s="79"/>
      <c r="H599" s="79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</row>
    <row r="600" spans="5:31" s="20" customFormat="1" ht="12.75">
      <c r="E600" s="159"/>
      <c r="F600" s="12"/>
      <c r="G600" s="79"/>
      <c r="H600" s="79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</row>
    <row r="601" spans="5:31" s="20" customFormat="1" ht="12.75">
      <c r="E601" s="159"/>
      <c r="F601" s="12"/>
      <c r="G601" s="79"/>
      <c r="H601" s="79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</row>
    <row r="602" spans="5:31" s="20" customFormat="1" ht="12.75">
      <c r="E602" s="159"/>
      <c r="F602" s="12"/>
      <c r="G602" s="79"/>
      <c r="H602" s="79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</row>
    <row r="603" spans="5:31" s="20" customFormat="1" ht="12.75">
      <c r="E603" s="159"/>
      <c r="F603" s="12"/>
      <c r="G603" s="79"/>
      <c r="H603" s="79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</row>
    <row r="604" spans="5:31" s="20" customFormat="1" ht="12.75">
      <c r="E604" s="159"/>
      <c r="F604" s="12"/>
      <c r="G604" s="79"/>
      <c r="H604" s="79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</row>
    <row r="605" spans="5:31" s="20" customFormat="1" ht="12.75">
      <c r="E605" s="159"/>
      <c r="F605" s="12"/>
      <c r="G605" s="79"/>
      <c r="H605" s="79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</row>
    <row r="606" spans="5:31" s="20" customFormat="1" ht="12.75">
      <c r="E606" s="159"/>
      <c r="F606" s="12"/>
      <c r="G606" s="79"/>
      <c r="H606" s="79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</row>
    <row r="607" spans="5:31" s="20" customFormat="1" ht="12.75">
      <c r="E607" s="159"/>
      <c r="F607" s="12"/>
      <c r="G607" s="79"/>
      <c r="H607" s="79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</row>
    <row r="608" spans="5:31" s="20" customFormat="1" ht="12.75">
      <c r="E608" s="159"/>
      <c r="F608" s="12"/>
      <c r="G608" s="79"/>
      <c r="H608" s="79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</row>
    <row r="609" spans="5:31" s="20" customFormat="1" ht="12.75">
      <c r="E609" s="159"/>
      <c r="F609" s="12"/>
      <c r="G609" s="79"/>
      <c r="H609" s="79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</row>
    <row r="610" spans="5:31" s="20" customFormat="1" ht="12.75">
      <c r="E610" s="159"/>
      <c r="F610" s="12"/>
      <c r="G610" s="79"/>
      <c r="H610" s="79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</row>
    <row r="611" spans="5:31" s="20" customFormat="1" ht="12.75">
      <c r="E611" s="159"/>
      <c r="F611" s="12"/>
      <c r="G611" s="79"/>
      <c r="H611" s="79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</row>
    <row r="612" spans="5:31" s="20" customFormat="1" ht="12.75">
      <c r="E612" s="159"/>
      <c r="F612" s="12"/>
      <c r="G612" s="79"/>
      <c r="H612" s="79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</row>
    <row r="613" spans="5:31" s="20" customFormat="1" ht="12.75">
      <c r="E613" s="159"/>
      <c r="F613" s="12"/>
      <c r="G613" s="79"/>
      <c r="H613" s="79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</row>
    <row r="614" spans="5:31" s="20" customFormat="1" ht="12.75">
      <c r="E614" s="159"/>
      <c r="F614" s="12"/>
      <c r="G614" s="79"/>
      <c r="H614" s="79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</row>
    <row r="615" spans="5:31" s="20" customFormat="1" ht="12.75">
      <c r="E615" s="159"/>
      <c r="F615" s="12"/>
      <c r="G615" s="79"/>
      <c r="H615" s="79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</row>
    <row r="616" spans="5:31" s="20" customFormat="1" ht="12.75">
      <c r="E616" s="159"/>
      <c r="F616" s="12"/>
      <c r="G616" s="79"/>
      <c r="H616" s="79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</row>
    <row r="617" spans="5:31" s="20" customFormat="1" ht="12.75">
      <c r="E617" s="159"/>
      <c r="F617" s="12"/>
      <c r="G617" s="79"/>
      <c r="H617" s="79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</row>
    <row r="618" spans="5:31" s="20" customFormat="1" ht="12.75">
      <c r="E618" s="159"/>
      <c r="F618" s="12"/>
      <c r="G618" s="79"/>
      <c r="H618" s="79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</row>
    <row r="619" spans="5:31" s="20" customFormat="1" ht="12.75">
      <c r="E619" s="159"/>
      <c r="F619" s="12"/>
      <c r="G619" s="79"/>
      <c r="H619" s="79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</row>
    <row r="620" spans="5:31" s="20" customFormat="1" ht="12.75">
      <c r="E620" s="159"/>
      <c r="F620" s="12"/>
      <c r="G620" s="79"/>
      <c r="H620" s="79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</row>
    <row r="621" spans="5:31" s="20" customFormat="1" ht="12.75">
      <c r="E621" s="159"/>
      <c r="F621" s="12"/>
      <c r="G621" s="79"/>
      <c r="H621" s="79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</row>
    <row r="622" spans="5:31" s="20" customFormat="1" ht="12.75">
      <c r="E622" s="159"/>
      <c r="F622" s="12"/>
      <c r="G622" s="79"/>
      <c r="H622" s="79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</row>
    <row r="623" spans="5:31" s="20" customFormat="1" ht="12.75">
      <c r="E623" s="159"/>
      <c r="F623" s="12"/>
      <c r="G623" s="79"/>
      <c r="H623" s="79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</row>
    <row r="624" spans="5:31" s="20" customFormat="1" ht="12.75">
      <c r="E624" s="159"/>
      <c r="F624" s="12"/>
      <c r="G624" s="79"/>
      <c r="H624" s="79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</row>
    <row r="625" spans="5:31" s="20" customFormat="1" ht="12.75">
      <c r="E625" s="159"/>
      <c r="F625" s="12"/>
      <c r="G625" s="79"/>
      <c r="H625" s="79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</row>
    <row r="626" spans="5:31" s="20" customFormat="1" ht="12.75">
      <c r="E626" s="159"/>
      <c r="F626" s="12"/>
      <c r="G626" s="79"/>
      <c r="H626" s="79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</row>
    <row r="627" spans="5:31" s="20" customFormat="1" ht="12.75">
      <c r="E627" s="159"/>
      <c r="F627" s="12"/>
      <c r="G627" s="79"/>
      <c r="H627" s="79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</row>
    <row r="628" spans="5:31" s="20" customFormat="1" ht="12.75">
      <c r="E628" s="159"/>
      <c r="F628" s="12"/>
      <c r="G628" s="79"/>
      <c r="H628" s="79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</row>
    <row r="629" spans="5:31" s="20" customFormat="1" ht="12.75">
      <c r="E629" s="159"/>
      <c r="F629" s="12"/>
      <c r="G629" s="79"/>
      <c r="H629" s="79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</row>
    <row r="630" spans="5:31" s="20" customFormat="1" ht="12.75">
      <c r="E630" s="159"/>
      <c r="F630" s="12"/>
      <c r="G630" s="79"/>
      <c r="H630" s="79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</row>
    <row r="631" spans="5:31" s="20" customFormat="1" ht="12.75">
      <c r="E631" s="159"/>
      <c r="F631" s="12"/>
      <c r="G631" s="79"/>
      <c r="H631" s="79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</row>
    <row r="632" spans="5:31" s="20" customFormat="1" ht="12.75">
      <c r="E632" s="159"/>
      <c r="F632" s="12"/>
      <c r="G632" s="79"/>
      <c r="H632" s="79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</row>
    <row r="633" spans="5:31" s="20" customFormat="1" ht="12.75">
      <c r="E633" s="159"/>
      <c r="F633" s="12"/>
      <c r="G633" s="79"/>
      <c r="H633" s="79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</row>
    <row r="634" spans="5:31" s="20" customFormat="1" ht="12.75">
      <c r="E634" s="159"/>
      <c r="F634" s="12"/>
      <c r="G634" s="79"/>
      <c r="H634" s="79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</row>
    <row r="635" spans="5:31" s="20" customFormat="1" ht="12.75">
      <c r="E635" s="159"/>
      <c r="F635" s="12"/>
      <c r="G635" s="79"/>
      <c r="H635" s="79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</row>
    <row r="636" spans="5:31" s="20" customFormat="1" ht="12.75">
      <c r="E636" s="159"/>
      <c r="F636" s="12"/>
      <c r="G636" s="79"/>
      <c r="H636" s="79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</row>
    <row r="637" spans="5:31" s="20" customFormat="1" ht="12.75">
      <c r="E637" s="159"/>
      <c r="F637" s="12"/>
      <c r="G637" s="79"/>
      <c r="H637" s="79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</row>
    <row r="638" spans="5:31" s="20" customFormat="1" ht="12.75">
      <c r="E638" s="159"/>
      <c r="F638" s="12"/>
      <c r="G638" s="79"/>
      <c r="H638" s="79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</row>
    <row r="639" spans="5:31" s="20" customFormat="1" ht="12.75">
      <c r="E639" s="159"/>
      <c r="F639" s="12"/>
      <c r="G639" s="79"/>
      <c r="H639" s="79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</row>
    <row r="640" spans="5:31" s="20" customFormat="1" ht="12.75">
      <c r="E640" s="159"/>
      <c r="F640" s="12"/>
      <c r="G640" s="79"/>
      <c r="H640" s="79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</row>
    <row r="641" spans="5:31" s="20" customFormat="1" ht="12.75">
      <c r="E641" s="159"/>
      <c r="F641" s="12"/>
      <c r="G641" s="79"/>
      <c r="H641" s="79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</row>
    <row r="642" spans="5:31" s="20" customFormat="1" ht="12.75">
      <c r="E642" s="159"/>
      <c r="F642" s="12"/>
      <c r="G642" s="79"/>
      <c r="H642" s="79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</row>
    <row r="643" spans="5:31" s="20" customFormat="1" ht="12.75">
      <c r="E643" s="159"/>
      <c r="F643" s="12"/>
      <c r="G643" s="79"/>
      <c r="H643" s="79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</row>
    <row r="644" spans="5:31" s="20" customFormat="1" ht="12.75">
      <c r="E644" s="159"/>
      <c r="F644" s="12"/>
      <c r="G644" s="79"/>
      <c r="H644" s="79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</row>
    <row r="645" spans="5:31" s="20" customFormat="1" ht="12.75">
      <c r="E645" s="159"/>
      <c r="F645" s="12"/>
      <c r="G645" s="79"/>
      <c r="H645" s="79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</row>
    <row r="646" spans="5:31" s="20" customFormat="1" ht="12.75">
      <c r="E646" s="159"/>
      <c r="F646" s="12"/>
      <c r="G646" s="79"/>
      <c r="H646" s="79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</row>
    <row r="647" spans="5:31" s="20" customFormat="1" ht="12.75">
      <c r="E647" s="159"/>
      <c r="F647" s="12"/>
      <c r="G647" s="79"/>
      <c r="H647" s="79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</row>
    <row r="648" spans="5:31" s="20" customFormat="1" ht="12.75">
      <c r="E648" s="159"/>
      <c r="F648" s="12"/>
      <c r="G648" s="79"/>
      <c r="H648" s="79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</row>
    <row r="649" spans="5:31" s="20" customFormat="1" ht="12.75">
      <c r="E649" s="159"/>
      <c r="F649" s="12"/>
      <c r="G649" s="79"/>
      <c r="H649" s="79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</row>
    <row r="650" spans="5:31" s="20" customFormat="1" ht="12.75">
      <c r="E650" s="159"/>
      <c r="F650" s="12"/>
      <c r="G650" s="79"/>
      <c r="H650" s="79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</row>
    <row r="651" spans="5:31" s="20" customFormat="1" ht="12.75">
      <c r="E651" s="159"/>
      <c r="F651" s="12"/>
      <c r="G651" s="79"/>
      <c r="H651" s="79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</row>
    <row r="652" spans="5:31" s="20" customFormat="1" ht="12.75">
      <c r="E652" s="159"/>
      <c r="F652" s="12"/>
      <c r="G652" s="79"/>
      <c r="H652" s="79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</row>
    <row r="653" spans="5:31" s="20" customFormat="1" ht="12.75">
      <c r="E653" s="159"/>
      <c r="F653" s="12"/>
      <c r="G653" s="79"/>
      <c r="H653" s="79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</row>
    <row r="654" spans="5:31" s="20" customFormat="1" ht="12.75">
      <c r="E654" s="159"/>
      <c r="F654" s="12"/>
      <c r="G654" s="79"/>
      <c r="H654" s="79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</row>
    <row r="655" spans="5:31" s="20" customFormat="1" ht="12.75">
      <c r="E655" s="159"/>
      <c r="F655" s="12"/>
      <c r="G655" s="79"/>
      <c r="H655" s="79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</row>
    <row r="656" spans="5:31" s="20" customFormat="1" ht="12.75">
      <c r="E656" s="159"/>
      <c r="F656" s="12"/>
      <c r="G656" s="79"/>
      <c r="H656" s="79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</row>
    <row r="657" spans="5:31" s="20" customFormat="1" ht="12.75">
      <c r="E657" s="159"/>
      <c r="F657" s="12"/>
      <c r="G657" s="79"/>
      <c r="H657" s="79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</row>
    <row r="658" spans="5:31" s="20" customFormat="1" ht="12.75">
      <c r="E658" s="159"/>
      <c r="F658" s="12"/>
      <c r="G658" s="79"/>
      <c r="H658" s="79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</row>
    <row r="659" spans="5:31" s="20" customFormat="1" ht="12.75">
      <c r="E659" s="159"/>
      <c r="F659" s="12"/>
      <c r="G659" s="79"/>
      <c r="H659" s="79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</row>
    <row r="660" spans="5:31" s="20" customFormat="1" ht="12.75">
      <c r="E660" s="159"/>
      <c r="F660" s="12"/>
      <c r="G660" s="79"/>
      <c r="H660" s="79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</row>
    <row r="661" spans="5:31" s="20" customFormat="1" ht="12.75">
      <c r="E661" s="159"/>
      <c r="F661" s="12"/>
      <c r="G661" s="79"/>
      <c r="H661" s="79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</row>
    <row r="662" spans="5:31" s="20" customFormat="1" ht="12.75">
      <c r="E662" s="159"/>
      <c r="F662" s="12"/>
      <c r="G662" s="79"/>
      <c r="H662" s="79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</row>
    <row r="663" spans="5:31" s="20" customFormat="1" ht="12.75">
      <c r="E663" s="159"/>
      <c r="F663" s="12"/>
      <c r="G663" s="79"/>
      <c r="H663" s="79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</row>
    <row r="664" spans="5:31" s="20" customFormat="1" ht="12.75">
      <c r="E664" s="159"/>
      <c r="F664" s="12"/>
      <c r="G664" s="79"/>
      <c r="H664" s="79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</row>
    <row r="665" spans="5:31" s="20" customFormat="1" ht="12.75">
      <c r="E665" s="159"/>
      <c r="F665" s="12"/>
      <c r="G665" s="79"/>
      <c r="H665" s="79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</row>
    <row r="666" spans="5:31" s="20" customFormat="1" ht="12.75">
      <c r="E666" s="159"/>
      <c r="F666" s="12"/>
      <c r="G666" s="79"/>
      <c r="H666" s="79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</row>
    <row r="667" spans="5:31" s="20" customFormat="1" ht="12.75">
      <c r="E667" s="159"/>
      <c r="F667" s="12"/>
      <c r="G667" s="79"/>
      <c r="H667" s="79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</row>
    <row r="668" spans="5:31" s="20" customFormat="1" ht="12.75">
      <c r="E668" s="159"/>
      <c r="F668" s="12"/>
      <c r="G668" s="79"/>
      <c r="H668" s="79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</row>
    <row r="669" spans="5:31" s="20" customFormat="1" ht="12.75">
      <c r="E669" s="159"/>
      <c r="F669" s="12"/>
      <c r="G669" s="79"/>
      <c r="H669" s="79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</row>
    <row r="670" spans="5:31" s="20" customFormat="1" ht="12.75">
      <c r="E670" s="159"/>
      <c r="F670" s="12"/>
      <c r="G670" s="79"/>
      <c r="H670" s="79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</row>
    <row r="671" spans="5:31" s="20" customFormat="1" ht="12.75">
      <c r="E671" s="159"/>
      <c r="F671" s="12"/>
      <c r="G671" s="79"/>
      <c r="H671" s="79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</row>
    <row r="672" spans="5:31" s="20" customFormat="1" ht="12.75">
      <c r="E672" s="159"/>
      <c r="F672" s="12"/>
      <c r="G672" s="79"/>
      <c r="H672" s="79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</row>
    <row r="673" spans="5:31" s="20" customFormat="1" ht="12.75">
      <c r="E673" s="159"/>
      <c r="F673" s="12"/>
      <c r="G673" s="79"/>
      <c r="H673" s="79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</row>
    <row r="674" spans="5:31" s="20" customFormat="1" ht="12.75">
      <c r="E674" s="159"/>
      <c r="F674" s="12"/>
      <c r="G674" s="79"/>
      <c r="H674" s="79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</row>
    <row r="675" spans="5:31" s="20" customFormat="1" ht="12.75">
      <c r="E675" s="159"/>
      <c r="F675" s="12"/>
      <c r="G675" s="79"/>
      <c r="H675" s="79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</row>
    <row r="676" spans="5:31" s="20" customFormat="1" ht="12.75">
      <c r="E676" s="159"/>
      <c r="F676" s="12"/>
      <c r="G676" s="79"/>
      <c r="H676" s="79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</row>
    <row r="677" spans="5:31" s="20" customFormat="1" ht="12.75">
      <c r="E677" s="159"/>
      <c r="F677" s="12"/>
      <c r="G677" s="79"/>
      <c r="H677" s="79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</row>
    <row r="678" spans="5:31" s="20" customFormat="1" ht="12.75">
      <c r="E678" s="159"/>
      <c r="F678" s="12"/>
      <c r="G678" s="79"/>
      <c r="H678" s="79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</row>
    <row r="679" spans="5:31" s="20" customFormat="1" ht="12.75">
      <c r="E679" s="159"/>
      <c r="F679" s="12"/>
      <c r="G679" s="79"/>
      <c r="H679" s="79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</row>
    <row r="680" spans="5:31" s="20" customFormat="1" ht="12.75">
      <c r="E680" s="159"/>
      <c r="F680" s="12"/>
      <c r="G680" s="79"/>
      <c r="H680" s="79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</row>
    <row r="681" spans="5:31" s="20" customFormat="1" ht="12.75">
      <c r="E681" s="159"/>
      <c r="F681" s="12"/>
      <c r="G681" s="79"/>
      <c r="H681" s="79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</row>
    <row r="682" spans="5:31" s="20" customFormat="1" ht="12.75">
      <c r="E682" s="159"/>
      <c r="F682" s="12"/>
      <c r="G682" s="79"/>
      <c r="H682" s="79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</row>
    <row r="683" spans="5:31" s="20" customFormat="1" ht="12.75">
      <c r="E683" s="159"/>
      <c r="F683" s="12"/>
      <c r="G683" s="79"/>
      <c r="H683" s="79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</row>
    <row r="684" spans="5:31" s="20" customFormat="1" ht="12.75">
      <c r="E684" s="159"/>
      <c r="F684" s="12"/>
      <c r="G684" s="79"/>
      <c r="H684" s="79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</row>
    <row r="685" spans="5:31" s="20" customFormat="1" ht="12.75">
      <c r="E685" s="159"/>
      <c r="F685" s="12"/>
      <c r="G685" s="79"/>
      <c r="H685" s="79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</row>
    <row r="686" spans="5:31" s="20" customFormat="1" ht="12.75">
      <c r="E686" s="159"/>
      <c r="F686" s="12"/>
      <c r="G686" s="79"/>
      <c r="H686" s="79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</row>
    <row r="687" spans="5:31" s="20" customFormat="1" ht="12.75">
      <c r="E687" s="159"/>
      <c r="F687" s="12"/>
      <c r="G687" s="79"/>
      <c r="H687" s="79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</row>
    <row r="688" spans="5:31" s="20" customFormat="1" ht="12.75">
      <c r="E688" s="159"/>
      <c r="F688" s="12"/>
      <c r="G688" s="79"/>
      <c r="H688" s="79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</row>
    <row r="689" spans="5:31" s="20" customFormat="1" ht="12.75">
      <c r="E689" s="159"/>
      <c r="F689" s="12"/>
      <c r="G689" s="79"/>
      <c r="H689" s="79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</row>
    <row r="690" spans="5:31" s="20" customFormat="1" ht="12.75">
      <c r="E690" s="159"/>
      <c r="F690" s="12"/>
      <c r="G690" s="79"/>
      <c r="H690" s="79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</row>
    <row r="691" spans="5:31" s="20" customFormat="1" ht="12.75">
      <c r="E691" s="159"/>
      <c r="F691" s="12"/>
      <c r="G691" s="79"/>
      <c r="H691" s="79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</row>
    <row r="692" spans="5:31" s="20" customFormat="1" ht="12.75">
      <c r="E692" s="159"/>
      <c r="F692" s="12"/>
      <c r="G692" s="79"/>
      <c r="H692" s="79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</row>
    <row r="693" spans="5:31" s="20" customFormat="1" ht="12.75">
      <c r="E693" s="159"/>
      <c r="F693" s="12"/>
      <c r="G693" s="79"/>
      <c r="H693" s="79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</row>
    <row r="694" spans="5:31" s="20" customFormat="1" ht="12.75">
      <c r="E694" s="159"/>
      <c r="F694" s="12"/>
      <c r="G694" s="79"/>
      <c r="H694" s="79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</row>
    <row r="695" spans="5:31" s="20" customFormat="1" ht="12.75">
      <c r="E695" s="159"/>
      <c r="F695" s="12"/>
      <c r="G695" s="79"/>
      <c r="H695" s="79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</row>
    <row r="696" spans="5:31" s="20" customFormat="1" ht="12.75">
      <c r="E696" s="159"/>
      <c r="F696" s="12"/>
      <c r="G696" s="79"/>
      <c r="H696" s="79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</row>
    <row r="697" spans="5:31" s="20" customFormat="1" ht="12.75">
      <c r="E697" s="159"/>
      <c r="F697" s="12"/>
      <c r="G697" s="79"/>
      <c r="H697" s="79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</row>
    <row r="698" spans="5:31" s="20" customFormat="1" ht="12.75">
      <c r="E698" s="159"/>
      <c r="F698" s="12"/>
      <c r="G698" s="79"/>
      <c r="H698" s="79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</row>
    <row r="699" spans="5:31" s="20" customFormat="1" ht="12.75">
      <c r="E699" s="159"/>
      <c r="F699" s="12"/>
      <c r="G699" s="79"/>
      <c r="H699" s="79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</row>
    <row r="700" spans="5:31" s="20" customFormat="1" ht="12.75">
      <c r="E700" s="159"/>
      <c r="F700" s="12"/>
      <c r="G700" s="79"/>
      <c r="H700" s="79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</row>
    <row r="701" spans="5:31" s="20" customFormat="1" ht="12.75">
      <c r="E701" s="159"/>
      <c r="F701" s="12"/>
      <c r="G701" s="79"/>
      <c r="H701" s="79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</row>
    <row r="702" spans="5:31" s="20" customFormat="1" ht="12.75">
      <c r="E702" s="159"/>
      <c r="F702" s="12"/>
      <c r="G702" s="79"/>
      <c r="H702" s="79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</row>
    <row r="703" spans="5:31" s="20" customFormat="1" ht="12.75">
      <c r="E703" s="159"/>
      <c r="F703" s="12"/>
      <c r="G703" s="79"/>
      <c r="H703" s="79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</row>
    <row r="704" spans="5:31" s="20" customFormat="1" ht="12.75">
      <c r="E704" s="159"/>
      <c r="F704" s="12"/>
      <c r="G704" s="79"/>
      <c r="H704" s="79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</row>
    <row r="705" spans="5:31" s="20" customFormat="1" ht="12.75">
      <c r="E705" s="159"/>
      <c r="F705" s="12"/>
      <c r="G705" s="79"/>
      <c r="H705" s="79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</row>
    <row r="706" spans="5:31" s="20" customFormat="1" ht="12.75">
      <c r="E706" s="159"/>
      <c r="F706" s="12"/>
      <c r="G706" s="79"/>
      <c r="H706" s="79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</row>
    <row r="707" spans="5:31" s="20" customFormat="1" ht="12.75">
      <c r="E707" s="159"/>
      <c r="F707" s="12"/>
      <c r="G707" s="79"/>
      <c r="H707" s="79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</row>
    <row r="708" spans="5:31" s="20" customFormat="1" ht="12.75">
      <c r="E708" s="159"/>
      <c r="F708" s="12"/>
      <c r="G708" s="79"/>
      <c r="H708" s="79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</row>
    <row r="709" spans="5:31" s="20" customFormat="1" ht="12.75">
      <c r="E709" s="159"/>
      <c r="F709" s="12"/>
      <c r="G709" s="79"/>
      <c r="H709" s="79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</row>
    <row r="710" spans="5:31" s="20" customFormat="1" ht="12.75">
      <c r="E710" s="159"/>
      <c r="F710" s="12"/>
      <c r="G710" s="79"/>
      <c r="H710" s="79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</row>
    <row r="711" spans="5:31" s="20" customFormat="1" ht="12.75">
      <c r="E711" s="159"/>
      <c r="F711" s="12"/>
      <c r="G711" s="79"/>
      <c r="H711" s="79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</row>
    <row r="712" spans="5:31" s="20" customFormat="1" ht="12.75">
      <c r="E712" s="159"/>
      <c r="F712" s="12"/>
      <c r="G712" s="79"/>
      <c r="H712" s="79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</row>
    <row r="713" spans="5:31" s="20" customFormat="1" ht="12.75">
      <c r="E713" s="159"/>
      <c r="F713" s="12"/>
      <c r="G713" s="79"/>
      <c r="H713" s="79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</row>
    <row r="714" spans="5:31" s="20" customFormat="1" ht="12.75">
      <c r="E714" s="159"/>
      <c r="F714" s="12"/>
      <c r="G714" s="79"/>
      <c r="H714" s="79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</row>
    <row r="715" spans="5:31" s="20" customFormat="1" ht="12.75">
      <c r="E715" s="159"/>
      <c r="F715" s="12"/>
      <c r="G715" s="79"/>
      <c r="H715" s="79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</row>
    <row r="716" spans="5:31" s="20" customFormat="1" ht="12.75">
      <c r="E716" s="159"/>
      <c r="F716" s="12"/>
      <c r="G716" s="79"/>
      <c r="H716" s="79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</row>
    <row r="717" spans="5:31" s="20" customFormat="1" ht="12.75">
      <c r="E717" s="159"/>
      <c r="F717" s="12"/>
      <c r="G717" s="79"/>
      <c r="H717" s="79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</row>
    <row r="718" spans="5:31" s="20" customFormat="1" ht="12.75">
      <c r="E718" s="159"/>
      <c r="F718" s="12"/>
      <c r="G718" s="79"/>
      <c r="H718" s="79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</row>
    <row r="719" spans="5:31" s="20" customFormat="1" ht="12.75">
      <c r="E719" s="159"/>
      <c r="F719" s="12"/>
      <c r="G719" s="79"/>
      <c r="H719" s="79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</row>
    <row r="720" spans="5:31" s="20" customFormat="1" ht="12.75">
      <c r="E720" s="159"/>
      <c r="F720" s="12"/>
      <c r="G720" s="79"/>
      <c r="H720" s="79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</row>
    <row r="721" spans="5:31" s="20" customFormat="1" ht="12.75">
      <c r="E721" s="159"/>
      <c r="F721" s="12"/>
      <c r="G721" s="79"/>
      <c r="H721" s="79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</row>
    <row r="722" spans="5:31" s="20" customFormat="1" ht="12.75">
      <c r="E722" s="159"/>
      <c r="F722" s="12"/>
      <c r="G722" s="79"/>
      <c r="H722" s="79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</row>
    <row r="723" spans="5:31" s="20" customFormat="1" ht="12.75">
      <c r="E723" s="159"/>
      <c r="F723" s="12"/>
      <c r="G723" s="79"/>
      <c r="H723" s="79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</row>
    <row r="724" spans="5:31" s="20" customFormat="1" ht="12.75">
      <c r="E724" s="159"/>
      <c r="F724" s="12"/>
      <c r="G724" s="79"/>
      <c r="H724" s="79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</row>
    <row r="725" spans="5:31" s="20" customFormat="1" ht="12.75">
      <c r="E725" s="159"/>
      <c r="F725" s="12"/>
      <c r="G725" s="79"/>
      <c r="H725" s="79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</row>
    <row r="726" spans="5:31" s="20" customFormat="1" ht="12.75">
      <c r="E726" s="159"/>
      <c r="F726" s="12"/>
      <c r="G726" s="79"/>
      <c r="H726" s="79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</row>
    <row r="727" spans="5:31" s="20" customFormat="1" ht="12.75">
      <c r="E727" s="159"/>
      <c r="F727" s="12"/>
      <c r="G727" s="79"/>
      <c r="H727" s="79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</row>
    <row r="728" spans="5:31" s="20" customFormat="1" ht="12.75">
      <c r="E728" s="159"/>
      <c r="F728" s="12"/>
      <c r="G728" s="79"/>
      <c r="H728" s="79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</row>
    <row r="729" spans="5:31" s="20" customFormat="1" ht="12.75">
      <c r="E729" s="159"/>
      <c r="F729" s="12"/>
      <c r="G729" s="79"/>
      <c r="H729" s="79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</row>
    <row r="730" spans="5:31" s="20" customFormat="1" ht="12.75">
      <c r="E730" s="159"/>
      <c r="F730" s="12"/>
      <c r="G730" s="79"/>
      <c r="H730" s="79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</row>
    <row r="731" spans="5:31" s="20" customFormat="1" ht="12.75">
      <c r="E731" s="159"/>
      <c r="F731" s="12"/>
      <c r="G731" s="79"/>
      <c r="H731" s="79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</row>
    <row r="732" spans="5:31" s="20" customFormat="1" ht="12.75">
      <c r="E732" s="159"/>
      <c r="F732" s="12"/>
      <c r="G732" s="79"/>
      <c r="H732" s="79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</row>
    <row r="733" spans="5:31" s="20" customFormat="1" ht="12.75">
      <c r="E733" s="159"/>
      <c r="F733" s="12"/>
      <c r="G733" s="79"/>
      <c r="H733" s="79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</row>
    <row r="734" spans="5:31" s="20" customFormat="1" ht="12.75">
      <c r="E734" s="159"/>
      <c r="F734" s="12"/>
      <c r="G734" s="79"/>
      <c r="H734" s="79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</row>
    <row r="735" spans="5:31" s="20" customFormat="1" ht="12.75">
      <c r="E735" s="159"/>
      <c r="F735" s="12"/>
      <c r="G735" s="79"/>
      <c r="H735" s="79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</row>
    <row r="736" spans="5:31" s="20" customFormat="1" ht="12.75">
      <c r="E736" s="159"/>
      <c r="F736" s="12"/>
      <c r="G736" s="79"/>
      <c r="H736" s="79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</row>
    <row r="737" spans="5:31" s="20" customFormat="1" ht="12.75">
      <c r="E737" s="159"/>
      <c r="F737" s="12"/>
      <c r="G737" s="79"/>
      <c r="H737" s="79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</row>
    <row r="738" spans="5:31" s="20" customFormat="1" ht="12.75">
      <c r="E738" s="159"/>
      <c r="F738" s="12"/>
      <c r="G738" s="79"/>
      <c r="H738" s="79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</row>
    <row r="739" spans="5:31" s="20" customFormat="1" ht="12.75">
      <c r="E739" s="159"/>
      <c r="F739" s="12"/>
      <c r="G739" s="79"/>
      <c r="H739" s="79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</row>
    <row r="740" spans="5:31" s="20" customFormat="1" ht="12.75">
      <c r="E740" s="159"/>
      <c r="F740" s="12"/>
      <c r="G740" s="79"/>
      <c r="H740" s="79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</row>
    <row r="741" spans="5:31" s="20" customFormat="1" ht="12.75">
      <c r="E741" s="159"/>
      <c r="F741" s="12"/>
      <c r="G741" s="79"/>
      <c r="H741" s="79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</row>
    <row r="742" spans="5:31" s="20" customFormat="1" ht="12.75">
      <c r="E742" s="159"/>
      <c r="F742" s="12"/>
      <c r="G742" s="79"/>
      <c r="H742" s="79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</row>
    <row r="743" spans="5:31" s="20" customFormat="1" ht="12.75">
      <c r="E743" s="159"/>
      <c r="F743" s="12"/>
      <c r="G743" s="79"/>
      <c r="H743" s="79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</row>
    <row r="744" spans="5:31" s="20" customFormat="1" ht="12.75">
      <c r="E744" s="159"/>
      <c r="F744" s="12"/>
      <c r="G744" s="79"/>
      <c r="H744" s="79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</row>
    <row r="745" spans="5:31" s="20" customFormat="1" ht="12.75">
      <c r="E745" s="159"/>
      <c r="F745" s="12"/>
      <c r="G745" s="79"/>
      <c r="H745" s="79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</row>
    <row r="746" spans="5:31" s="20" customFormat="1" ht="12.75">
      <c r="E746" s="159"/>
      <c r="F746" s="12"/>
      <c r="G746" s="79"/>
      <c r="H746" s="79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</row>
    <row r="747" spans="5:31" s="20" customFormat="1" ht="12.75">
      <c r="E747" s="159"/>
      <c r="F747" s="12"/>
      <c r="G747" s="79"/>
      <c r="H747" s="79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</row>
    <row r="748" spans="5:31" s="20" customFormat="1" ht="12.75">
      <c r="E748" s="159"/>
      <c r="F748" s="12"/>
      <c r="G748" s="79"/>
      <c r="H748" s="79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</row>
    <row r="749" spans="5:31" s="20" customFormat="1" ht="12.75">
      <c r="E749" s="159"/>
      <c r="F749" s="12"/>
      <c r="G749" s="79"/>
      <c r="H749" s="79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</row>
    <row r="750" spans="5:31" s="20" customFormat="1" ht="12.75">
      <c r="E750" s="159"/>
      <c r="F750" s="12"/>
      <c r="G750" s="79"/>
      <c r="H750" s="79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</row>
    <row r="751" spans="5:31" s="20" customFormat="1" ht="12.75">
      <c r="E751" s="159"/>
      <c r="F751" s="12"/>
      <c r="G751" s="79"/>
      <c r="H751" s="79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</row>
    <row r="752" spans="5:31" s="20" customFormat="1" ht="12.75">
      <c r="E752" s="159"/>
      <c r="F752" s="12"/>
      <c r="G752" s="79"/>
      <c r="H752" s="79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</row>
    <row r="753" spans="5:31" s="20" customFormat="1" ht="12.75">
      <c r="E753" s="159"/>
      <c r="F753" s="12"/>
      <c r="G753" s="79"/>
      <c r="H753" s="79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</row>
    <row r="754" spans="5:31" s="20" customFormat="1" ht="12.75">
      <c r="E754" s="159"/>
      <c r="F754" s="12"/>
      <c r="G754" s="79"/>
      <c r="H754" s="79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</row>
    <row r="755" spans="5:31" s="20" customFormat="1" ht="12.75">
      <c r="E755" s="159"/>
      <c r="F755" s="12"/>
      <c r="G755" s="79"/>
      <c r="H755" s="79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</row>
    <row r="756" spans="5:31" s="20" customFormat="1" ht="12.75">
      <c r="E756" s="159"/>
      <c r="F756" s="12"/>
      <c r="G756" s="79"/>
      <c r="H756" s="79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</row>
    <row r="757" spans="5:31" s="20" customFormat="1" ht="12.75">
      <c r="E757" s="159"/>
      <c r="F757" s="12"/>
      <c r="G757" s="79"/>
      <c r="H757" s="79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</row>
    <row r="758" spans="5:31" s="20" customFormat="1" ht="12.75">
      <c r="E758" s="159"/>
      <c r="F758" s="12"/>
      <c r="G758" s="79"/>
      <c r="H758" s="79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</row>
    <row r="759" spans="5:31" s="20" customFormat="1" ht="12.75">
      <c r="E759" s="159"/>
      <c r="F759" s="12"/>
      <c r="G759" s="79"/>
      <c r="H759" s="79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</row>
    <row r="760" spans="5:31" s="20" customFormat="1" ht="12.75">
      <c r="E760" s="159"/>
      <c r="F760" s="12"/>
      <c r="G760" s="79"/>
      <c r="H760" s="79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</row>
    <row r="761" spans="5:31" s="20" customFormat="1" ht="12.75">
      <c r="E761" s="159"/>
      <c r="F761" s="12"/>
      <c r="G761" s="79"/>
      <c r="H761" s="79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</row>
    <row r="762" spans="5:31" s="20" customFormat="1" ht="12.75">
      <c r="E762" s="159"/>
      <c r="F762" s="12"/>
      <c r="G762" s="79"/>
      <c r="H762" s="79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</row>
    <row r="763" spans="5:31" s="20" customFormat="1" ht="12.75">
      <c r="E763" s="159"/>
      <c r="F763" s="12"/>
      <c r="G763" s="79"/>
      <c r="H763" s="79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</row>
    <row r="764" spans="5:31" s="20" customFormat="1" ht="12.75">
      <c r="E764" s="159"/>
      <c r="F764" s="12"/>
      <c r="G764" s="79"/>
      <c r="H764" s="79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</row>
    <row r="765" spans="5:31" s="20" customFormat="1" ht="12.75">
      <c r="E765" s="159"/>
      <c r="F765" s="12"/>
      <c r="G765" s="79"/>
      <c r="H765" s="79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</row>
    <row r="766" spans="5:31" s="20" customFormat="1" ht="12.75">
      <c r="E766" s="159"/>
      <c r="F766" s="12"/>
      <c r="G766" s="79"/>
      <c r="H766" s="79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</row>
    <row r="767" spans="5:31" s="20" customFormat="1" ht="12.75">
      <c r="E767" s="159"/>
      <c r="F767" s="12"/>
      <c r="G767" s="79"/>
      <c r="H767" s="79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</row>
    <row r="768" spans="5:31" s="20" customFormat="1" ht="12.75">
      <c r="E768" s="159"/>
      <c r="F768" s="12"/>
      <c r="G768" s="79"/>
      <c r="H768" s="79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</row>
    <row r="769" spans="5:31" s="20" customFormat="1" ht="12.75">
      <c r="E769" s="159"/>
      <c r="F769" s="12"/>
      <c r="G769" s="79"/>
      <c r="H769" s="79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</row>
    <row r="770" spans="5:31" s="20" customFormat="1" ht="12.75">
      <c r="E770" s="159"/>
      <c r="F770" s="12"/>
      <c r="G770" s="79"/>
      <c r="H770" s="79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</row>
    <row r="771" spans="5:31" s="20" customFormat="1" ht="12.75">
      <c r="E771" s="159"/>
      <c r="F771" s="12"/>
      <c r="G771" s="79"/>
      <c r="H771" s="79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</row>
    <row r="772" spans="5:31" s="20" customFormat="1" ht="12.75">
      <c r="E772" s="159"/>
      <c r="F772" s="12"/>
      <c r="G772" s="79"/>
      <c r="H772" s="79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</row>
    <row r="773" spans="5:31" s="20" customFormat="1" ht="12.75">
      <c r="E773" s="159"/>
      <c r="F773" s="12"/>
      <c r="G773" s="79"/>
      <c r="H773" s="79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</row>
    <row r="774" spans="5:31" s="20" customFormat="1" ht="12.75">
      <c r="E774" s="159"/>
      <c r="F774" s="12"/>
      <c r="G774" s="79"/>
      <c r="H774" s="79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</row>
    <row r="775" spans="5:31" s="20" customFormat="1" ht="12.75">
      <c r="E775" s="159"/>
      <c r="F775" s="12"/>
      <c r="G775" s="79"/>
      <c r="H775" s="79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</row>
    <row r="776" spans="5:31" s="20" customFormat="1" ht="12.75">
      <c r="E776" s="159"/>
      <c r="F776" s="12"/>
      <c r="G776" s="79"/>
      <c r="H776" s="79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</row>
    <row r="777" spans="5:31" s="20" customFormat="1" ht="12.75">
      <c r="E777" s="159"/>
      <c r="F777" s="12"/>
      <c r="G777" s="79"/>
      <c r="H777" s="79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</row>
    <row r="778" spans="5:31" s="20" customFormat="1" ht="12.75">
      <c r="E778" s="159"/>
      <c r="F778" s="12"/>
      <c r="G778" s="79"/>
      <c r="H778" s="79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</row>
    <row r="779" spans="5:31" s="20" customFormat="1" ht="12.75">
      <c r="E779" s="159"/>
      <c r="F779" s="12"/>
      <c r="G779" s="79"/>
      <c r="H779" s="79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</row>
    <row r="780" spans="5:31" s="20" customFormat="1" ht="12.75">
      <c r="E780" s="159"/>
      <c r="F780" s="12"/>
      <c r="G780" s="79"/>
      <c r="H780" s="79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</row>
    <row r="781" spans="5:31" s="20" customFormat="1" ht="12.75">
      <c r="E781" s="159"/>
      <c r="F781" s="12"/>
      <c r="G781" s="79"/>
      <c r="H781" s="79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</row>
    <row r="782" spans="5:31" s="20" customFormat="1" ht="12.75">
      <c r="E782" s="159"/>
      <c r="F782" s="12"/>
      <c r="G782" s="79"/>
      <c r="H782" s="79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</row>
    <row r="783" spans="5:31" s="20" customFormat="1" ht="12.75">
      <c r="E783" s="159"/>
      <c r="F783" s="12"/>
      <c r="G783" s="79"/>
      <c r="H783" s="79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</row>
    <row r="784" spans="5:31" s="20" customFormat="1" ht="12.75">
      <c r="E784" s="159"/>
      <c r="F784" s="12"/>
      <c r="G784" s="79"/>
      <c r="H784" s="79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</row>
    <row r="785" spans="5:31" s="20" customFormat="1" ht="12.75">
      <c r="E785" s="159"/>
      <c r="F785" s="12"/>
      <c r="G785" s="79"/>
      <c r="H785" s="79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</row>
    <row r="786" spans="5:31" s="20" customFormat="1" ht="12.75">
      <c r="E786" s="159"/>
      <c r="F786" s="12"/>
      <c r="G786" s="79"/>
      <c r="H786" s="79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</row>
    <row r="787" spans="5:31" s="20" customFormat="1" ht="12.75">
      <c r="E787" s="159"/>
      <c r="F787" s="12"/>
      <c r="G787" s="79"/>
      <c r="H787" s="79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</row>
    <row r="788" spans="5:31" s="20" customFormat="1" ht="12.75">
      <c r="E788" s="159"/>
      <c r="F788" s="12"/>
      <c r="G788" s="79"/>
      <c r="H788" s="79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</row>
    <row r="789" spans="5:31" s="20" customFormat="1" ht="12.75">
      <c r="E789" s="159"/>
      <c r="F789" s="12"/>
      <c r="G789" s="79"/>
      <c r="H789" s="79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</row>
    <row r="790" spans="5:31" s="20" customFormat="1" ht="12.75">
      <c r="E790" s="159"/>
      <c r="F790" s="12"/>
      <c r="G790" s="79"/>
      <c r="H790" s="79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</row>
    <row r="791" spans="5:31" s="20" customFormat="1" ht="12.75">
      <c r="E791" s="159"/>
      <c r="F791" s="12"/>
      <c r="G791" s="79"/>
      <c r="H791" s="79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</row>
    <row r="792" spans="5:31" s="20" customFormat="1" ht="12.75">
      <c r="E792" s="159"/>
      <c r="F792" s="12"/>
      <c r="G792" s="79"/>
      <c r="H792" s="79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</row>
    <row r="793" spans="5:31" s="20" customFormat="1" ht="12.75">
      <c r="E793" s="159"/>
      <c r="F793" s="12"/>
      <c r="G793" s="79"/>
      <c r="H793" s="79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</row>
    <row r="794" spans="5:31" s="20" customFormat="1" ht="12.75">
      <c r="E794" s="159"/>
      <c r="F794" s="12"/>
      <c r="G794" s="79"/>
      <c r="H794" s="79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</row>
    <row r="795" spans="5:31" s="20" customFormat="1" ht="12.75">
      <c r="E795" s="159"/>
      <c r="F795" s="12"/>
      <c r="G795" s="79"/>
      <c r="H795" s="79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</row>
    <row r="796" spans="5:31" s="20" customFormat="1" ht="12.75">
      <c r="E796" s="159"/>
      <c r="F796" s="12"/>
      <c r="G796" s="79"/>
      <c r="H796" s="79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</row>
    <row r="797" spans="5:31" s="20" customFormat="1" ht="12.75">
      <c r="E797" s="159"/>
      <c r="F797" s="12"/>
      <c r="G797" s="79"/>
      <c r="H797" s="79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</row>
    <row r="798" spans="5:31" s="20" customFormat="1" ht="12.75">
      <c r="E798" s="159"/>
      <c r="F798" s="12"/>
      <c r="G798" s="79"/>
      <c r="H798" s="79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</row>
    <row r="799" spans="5:31" s="20" customFormat="1" ht="12.75">
      <c r="E799" s="159"/>
      <c r="F799" s="12"/>
      <c r="G799" s="79"/>
      <c r="H799" s="79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</row>
    <row r="800" spans="5:31" s="20" customFormat="1" ht="12.75">
      <c r="E800" s="159"/>
      <c r="F800" s="12"/>
      <c r="G800" s="79"/>
      <c r="H800" s="79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</row>
    <row r="801" spans="5:31" s="20" customFormat="1" ht="12.75">
      <c r="E801" s="159"/>
      <c r="F801" s="12"/>
      <c r="G801" s="79"/>
      <c r="H801" s="79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</row>
    <row r="802" spans="5:31" s="20" customFormat="1" ht="12.75">
      <c r="E802" s="159"/>
      <c r="F802" s="12"/>
      <c r="G802" s="79"/>
      <c r="H802" s="79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</row>
    <row r="803" spans="5:31" s="20" customFormat="1" ht="12.75">
      <c r="E803" s="159"/>
      <c r="F803" s="12"/>
      <c r="G803" s="79"/>
      <c r="H803" s="79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</row>
    <row r="804" spans="5:31" s="20" customFormat="1" ht="12.75">
      <c r="E804" s="159"/>
      <c r="F804" s="12"/>
      <c r="G804" s="79"/>
      <c r="H804" s="79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</row>
    <row r="805" spans="5:31" s="20" customFormat="1" ht="12.75">
      <c r="E805" s="159"/>
      <c r="F805" s="12"/>
      <c r="G805" s="79"/>
      <c r="H805" s="79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</row>
    <row r="806" spans="5:31" s="20" customFormat="1" ht="12.75">
      <c r="E806" s="159"/>
      <c r="F806" s="12"/>
      <c r="G806" s="79"/>
      <c r="H806" s="79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</row>
    <row r="807" spans="5:31" s="20" customFormat="1" ht="12.75">
      <c r="E807" s="159"/>
      <c r="F807" s="12"/>
      <c r="G807" s="79"/>
      <c r="H807" s="79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</row>
    <row r="808" spans="5:31" s="20" customFormat="1" ht="12.75">
      <c r="E808" s="159"/>
      <c r="F808" s="12"/>
      <c r="G808" s="79"/>
      <c r="H808" s="79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</row>
    <row r="809" spans="5:31" s="20" customFormat="1" ht="12.75">
      <c r="E809" s="159"/>
      <c r="F809" s="12"/>
      <c r="G809" s="79"/>
      <c r="H809" s="79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</row>
    <row r="810" spans="5:31" s="20" customFormat="1" ht="12.75">
      <c r="E810" s="159"/>
      <c r="F810" s="12"/>
      <c r="G810" s="79"/>
      <c r="H810" s="79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</row>
    <row r="811" spans="5:31" s="20" customFormat="1" ht="12.75">
      <c r="E811" s="159"/>
      <c r="F811" s="12"/>
      <c r="G811" s="79"/>
      <c r="H811" s="79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</row>
    <row r="812" spans="5:31" s="20" customFormat="1" ht="12.75">
      <c r="E812" s="159"/>
      <c r="F812" s="12"/>
      <c r="G812" s="79"/>
      <c r="H812" s="79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</row>
    <row r="813" spans="5:31" s="20" customFormat="1" ht="12.75">
      <c r="E813" s="159"/>
      <c r="F813" s="12"/>
      <c r="G813" s="79"/>
      <c r="H813" s="79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</row>
    <row r="814" spans="5:31" s="20" customFormat="1" ht="12.75">
      <c r="E814" s="159"/>
      <c r="F814" s="12"/>
      <c r="G814" s="79"/>
      <c r="H814" s="79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</row>
    <row r="815" spans="5:31" s="20" customFormat="1" ht="12.75">
      <c r="E815" s="159"/>
      <c r="F815" s="12"/>
      <c r="G815" s="79"/>
      <c r="H815" s="79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</row>
    <row r="816" spans="5:31" s="20" customFormat="1" ht="12.75">
      <c r="E816" s="159"/>
      <c r="F816" s="12"/>
      <c r="G816" s="79"/>
      <c r="H816" s="79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</row>
    <row r="817" spans="5:31" s="20" customFormat="1" ht="12.75">
      <c r="E817" s="159"/>
      <c r="F817" s="12"/>
      <c r="G817" s="79"/>
      <c r="H817" s="79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</row>
    <row r="818" spans="5:31" s="20" customFormat="1" ht="12.75">
      <c r="E818" s="159"/>
      <c r="F818" s="12"/>
      <c r="G818" s="79"/>
      <c r="H818" s="79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</row>
    <row r="819" spans="5:31" s="20" customFormat="1" ht="12.75">
      <c r="E819" s="159"/>
      <c r="F819" s="12"/>
      <c r="G819" s="79"/>
      <c r="H819" s="79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</row>
    <row r="820" spans="5:31" s="20" customFormat="1" ht="12.75">
      <c r="E820" s="159"/>
      <c r="F820" s="12"/>
      <c r="G820" s="79"/>
      <c r="H820" s="79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</row>
    <row r="821" spans="5:31" s="20" customFormat="1" ht="12.75">
      <c r="E821" s="159"/>
      <c r="F821" s="12"/>
      <c r="G821" s="79"/>
      <c r="H821" s="79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</row>
    <row r="822" spans="5:31" s="20" customFormat="1" ht="12.75">
      <c r="E822" s="159"/>
      <c r="F822" s="12"/>
      <c r="G822" s="79"/>
      <c r="H822" s="79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</row>
    <row r="823" spans="5:31" s="20" customFormat="1" ht="12.75">
      <c r="E823" s="159"/>
      <c r="F823" s="12"/>
      <c r="G823" s="79"/>
      <c r="H823" s="79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</row>
    <row r="824" spans="5:31" s="20" customFormat="1" ht="12.75">
      <c r="E824" s="159"/>
      <c r="F824" s="12"/>
      <c r="G824" s="79"/>
      <c r="H824" s="79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</row>
    <row r="825" spans="5:31" s="20" customFormat="1" ht="12.75">
      <c r="E825" s="159"/>
      <c r="F825" s="12"/>
      <c r="G825" s="79"/>
      <c r="H825" s="79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</row>
    <row r="826" spans="5:31" s="20" customFormat="1" ht="12.75">
      <c r="E826" s="159"/>
      <c r="F826" s="12"/>
      <c r="G826" s="79"/>
      <c r="H826" s="79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</row>
    <row r="827" spans="5:31" s="20" customFormat="1" ht="12.75">
      <c r="E827" s="159"/>
      <c r="F827" s="12"/>
      <c r="G827" s="79"/>
      <c r="H827" s="79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</row>
    <row r="828" spans="5:31" s="20" customFormat="1" ht="12.75">
      <c r="E828" s="159"/>
      <c r="F828" s="12"/>
      <c r="G828" s="79"/>
      <c r="H828" s="79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</row>
    <row r="829" spans="5:31" s="20" customFormat="1" ht="12.75">
      <c r="E829" s="159"/>
      <c r="F829" s="12"/>
      <c r="G829" s="79"/>
      <c r="H829" s="79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</row>
    <row r="830" spans="5:31" s="20" customFormat="1" ht="12.75">
      <c r="E830" s="159"/>
      <c r="F830" s="12"/>
      <c r="G830" s="79"/>
      <c r="H830" s="79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</row>
    <row r="831" spans="5:31" s="20" customFormat="1" ht="12.75">
      <c r="E831" s="159"/>
      <c r="F831" s="12"/>
      <c r="G831" s="79"/>
      <c r="H831" s="79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</row>
    <row r="832" spans="5:31" s="20" customFormat="1" ht="12.75">
      <c r="E832" s="159"/>
      <c r="F832" s="12"/>
      <c r="G832" s="79"/>
      <c r="H832" s="79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</row>
    <row r="833" spans="5:31" s="20" customFormat="1" ht="12.75">
      <c r="E833" s="159"/>
      <c r="F833" s="12"/>
      <c r="G833" s="79"/>
      <c r="H833" s="79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</row>
    <row r="834" spans="5:31" s="20" customFormat="1" ht="12.75">
      <c r="E834" s="159"/>
      <c r="F834" s="12"/>
      <c r="G834" s="79"/>
      <c r="H834" s="79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</row>
    <row r="835" spans="5:31" s="20" customFormat="1" ht="12.75">
      <c r="E835" s="159"/>
      <c r="F835" s="12"/>
      <c r="G835" s="79"/>
      <c r="H835" s="79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</row>
    <row r="836" spans="5:31" s="20" customFormat="1" ht="12.75">
      <c r="E836" s="159"/>
      <c r="F836" s="12"/>
      <c r="G836" s="79"/>
      <c r="H836" s="79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</row>
    <row r="837" spans="5:31" s="20" customFormat="1" ht="12.75">
      <c r="E837" s="159"/>
      <c r="F837" s="12"/>
      <c r="G837" s="79"/>
      <c r="H837" s="79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</row>
    <row r="838" spans="5:31" s="20" customFormat="1" ht="12.75">
      <c r="E838" s="159"/>
      <c r="F838" s="12"/>
      <c r="G838" s="79"/>
      <c r="H838" s="79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</row>
    <row r="839" spans="5:31" s="20" customFormat="1" ht="12.75">
      <c r="E839" s="159"/>
      <c r="F839" s="12"/>
      <c r="G839" s="79"/>
      <c r="H839" s="79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</row>
    <row r="840" spans="5:31" s="20" customFormat="1" ht="12.75">
      <c r="E840" s="159"/>
      <c r="F840" s="12"/>
      <c r="G840" s="79"/>
      <c r="H840" s="79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</row>
    <row r="841" spans="5:31" s="20" customFormat="1" ht="12.75">
      <c r="E841" s="159"/>
      <c r="F841" s="12"/>
      <c r="G841" s="79"/>
      <c r="H841" s="79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</row>
    <row r="842" spans="5:31" s="20" customFormat="1" ht="12.75">
      <c r="E842" s="159"/>
      <c r="F842" s="12"/>
      <c r="G842" s="79"/>
      <c r="H842" s="79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</row>
    <row r="843" spans="5:31" s="20" customFormat="1" ht="12.75">
      <c r="E843" s="159"/>
      <c r="F843" s="12"/>
      <c r="G843" s="79"/>
      <c r="H843" s="79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</row>
    <row r="844" spans="5:31" s="20" customFormat="1" ht="12.75">
      <c r="E844" s="159"/>
      <c r="F844" s="12"/>
      <c r="G844" s="79"/>
      <c r="H844" s="79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</row>
    <row r="845" spans="5:31" s="20" customFormat="1" ht="12.75">
      <c r="E845" s="159"/>
      <c r="F845" s="12"/>
      <c r="G845" s="79"/>
      <c r="H845" s="79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</row>
    <row r="846" spans="5:31" s="20" customFormat="1" ht="12.75">
      <c r="E846" s="159"/>
      <c r="F846" s="12"/>
      <c r="G846" s="79"/>
      <c r="H846" s="79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</row>
    <row r="847" spans="5:31" s="20" customFormat="1" ht="12.75">
      <c r="E847" s="159"/>
      <c r="F847" s="12"/>
      <c r="G847" s="79"/>
      <c r="H847" s="79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</row>
    <row r="848" spans="5:31" s="20" customFormat="1" ht="12.75">
      <c r="E848" s="159"/>
      <c r="F848" s="12"/>
      <c r="G848" s="79"/>
      <c r="H848" s="79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</row>
    <row r="849" spans="5:31" s="20" customFormat="1" ht="12.75">
      <c r="E849" s="159"/>
      <c r="F849" s="12"/>
      <c r="G849" s="79"/>
      <c r="H849" s="79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</row>
    <row r="850" spans="5:31" s="20" customFormat="1" ht="12.75">
      <c r="E850" s="159"/>
      <c r="F850" s="12"/>
      <c r="G850" s="79"/>
      <c r="H850" s="79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</row>
    <row r="851" spans="5:31" s="20" customFormat="1" ht="12.75">
      <c r="E851" s="159"/>
      <c r="F851" s="12"/>
      <c r="G851" s="79"/>
      <c r="H851" s="79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</row>
    <row r="852" spans="5:31" s="20" customFormat="1" ht="12.75">
      <c r="E852" s="159"/>
      <c r="F852" s="12"/>
      <c r="G852" s="79"/>
      <c r="H852" s="79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</row>
    <row r="853" spans="5:31" s="20" customFormat="1" ht="12.75">
      <c r="E853" s="159"/>
      <c r="F853" s="12"/>
      <c r="G853" s="79"/>
      <c r="H853" s="79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</row>
    <row r="854" spans="5:31" s="20" customFormat="1" ht="12.75">
      <c r="E854" s="159"/>
      <c r="F854" s="12"/>
      <c r="G854" s="79"/>
      <c r="H854" s="79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</row>
    <row r="855" spans="5:31" s="20" customFormat="1" ht="12.75">
      <c r="E855" s="159"/>
      <c r="F855" s="12"/>
      <c r="G855" s="79"/>
      <c r="H855" s="79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</row>
    <row r="856" spans="5:31" s="20" customFormat="1" ht="12.75">
      <c r="E856" s="159"/>
      <c r="F856" s="12"/>
      <c r="G856" s="79"/>
      <c r="H856" s="79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</row>
    <row r="857" spans="5:31" s="20" customFormat="1" ht="12.75">
      <c r="E857" s="159"/>
      <c r="F857" s="12"/>
      <c r="G857" s="79"/>
      <c r="H857" s="79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</row>
    <row r="858" spans="5:31" s="20" customFormat="1" ht="12.75">
      <c r="E858" s="159"/>
      <c r="F858" s="12"/>
      <c r="G858" s="79"/>
      <c r="H858" s="79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</row>
    <row r="859" spans="5:31" s="20" customFormat="1" ht="12.75">
      <c r="E859" s="159"/>
      <c r="F859" s="12"/>
      <c r="G859" s="79"/>
      <c r="H859" s="79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</row>
    <row r="860" spans="5:31" s="20" customFormat="1" ht="12.75">
      <c r="E860" s="159"/>
      <c r="F860" s="12"/>
      <c r="G860" s="79"/>
      <c r="H860" s="79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</row>
    <row r="861" spans="5:31" s="20" customFormat="1" ht="12.75">
      <c r="E861" s="159"/>
      <c r="F861" s="12"/>
      <c r="G861" s="79"/>
      <c r="H861" s="79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</row>
    <row r="862" spans="5:31" s="20" customFormat="1" ht="12.75">
      <c r="E862" s="159"/>
      <c r="F862" s="12"/>
      <c r="G862" s="79"/>
      <c r="H862" s="79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</row>
    <row r="863" spans="5:31" s="20" customFormat="1" ht="12.75">
      <c r="E863" s="159"/>
      <c r="F863" s="12"/>
      <c r="G863" s="79"/>
      <c r="H863" s="79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</row>
    <row r="864" spans="5:31" s="20" customFormat="1" ht="12.75">
      <c r="E864" s="159"/>
      <c r="F864" s="12"/>
      <c r="G864" s="79"/>
      <c r="H864" s="79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</row>
    <row r="865" spans="5:31" s="20" customFormat="1" ht="12.75">
      <c r="E865" s="159"/>
      <c r="F865" s="12"/>
      <c r="G865" s="79"/>
      <c r="H865" s="79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</row>
    <row r="866" spans="5:31" s="20" customFormat="1" ht="12.75">
      <c r="E866" s="159"/>
      <c r="F866" s="12"/>
      <c r="G866" s="79"/>
      <c r="H866" s="79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</row>
    <row r="867" spans="5:31" s="20" customFormat="1" ht="12.75">
      <c r="E867" s="159"/>
      <c r="F867" s="12"/>
      <c r="G867" s="79"/>
      <c r="H867" s="79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</row>
    <row r="868" spans="5:31" s="20" customFormat="1" ht="12.75">
      <c r="E868" s="159"/>
      <c r="F868" s="12"/>
      <c r="G868" s="79"/>
      <c r="H868" s="79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</row>
    <row r="869" spans="5:31" s="20" customFormat="1" ht="12.75">
      <c r="E869" s="159"/>
      <c r="F869" s="12"/>
      <c r="G869" s="79"/>
      <c r="H869" s="79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</row>
    <row r="870" spans="5:31" s="20" customFormat="1" ht="12.75">
      <c r="E870" s="159"/>
      <c r="F870" s="12"/>
      <c r="G870" s="79"/>
      <c r="H870" s="79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</row>
    <row r="871" spans="5:31" s="20" customFormat="1" ht="12.75">
      <c r="E871" s="159"/>
      <c r="F871" s="12"/>
      <c r="G871" s="79"/>
      <c r="H871" s="79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</row>
    <row r="872" spans="5:31" s="20" customFormat="1" ht="12.75">
      <c r="E872" s="159"/>
      <c r="F872" s="12"/>
      <c r="G872" s="79"/>
      <c r="H872" s="79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</row>
    <row r="873" spans="5:31" s="20" customFormat="1" ht="12.75">
      <c r="E873" s="159"/>
      <c r="F873" s="12"/>
      <c r="G873" s="79"/>
      <c r="H873" s="79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</row>
    <row r="874" spans="5:31" s="20" customFormat="1" ht="12.75">
      <c r="E874" s="159"/>
      <c r="F874" s="12"/>
      <c r="G874" s="79"/>
      <c r="H874" s="79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</row>
    <row r="875" spans="5:31" s="20" customFormat="1" ht="12.75">
      <c r="E875" s="159"/>
      <c r="F875" s="12"/>
      <c r="G875" s="79"/>
      <c r="H875" s="79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</row>
    <row r="876" spans="5:31" s="20" customFormat="1" ht="12.75">
      <c r="E876" s="159"/>
      <c r="F876" s="12"/>
      <c r="G876" s="79"/>
      <c r="H876" s="79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</row>
    <row r="877" spans="5:31" s="20" customFormat="1" ht="12.75">
      <c r="E877" s="159"/>
      <c r="F877" s="12"/>
      <c r="G877" s="79"/>
      <c r="H877" s="79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</row>
    <row r="878" spans="5:31" s="20" customFormat="1" ht="12.75">
      <c r="E878" s="159"/>
      <c r="F878" s="12"/>
      <c r="G878" s="79"/>
      <c r="H878" s="79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</row>
    <row r="879" spans="5:31" s="20" customFormat="1" ht="12.75">
      <c r="E879" s="159"/>
      <c r="F879" s="12"/>
      <c r="G879" s="79"/>
      <c r="H879" s="79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</row>
    <row r="880" spans="5:31" s="20" customFormat="1" ht="12.75">
      <c r="E880" s="159"/>
      <c r="F880" s="12"/>
      <c r="G880" s="79"/>
      <c r="H880" s="79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</row>
    <row r="881" spans="5:31" s="20" customFormat="1" ht="12.75">
      <c r="E881" s="159"/>
      <c r="F881" s="12"/>
      <c r="G881" s="79"/>
      <c r="H881" s="79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</row>
    <row r="882" spans="5:31" s="20" customFormat="1" ht="12.75">
      <c r="E882" s="159"/>
      <c r="F882" s="12"/>
      <c r="G882" s="79"/>
      <c r="H882" s="79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</row>
    <row r="883" spans="5:31" s="20" customFormat="1" ht="12.75">
      <c r="E883" s="159"/>
      <c r="F883" s="12"/>
      <c r="G883" s="79"/>
      <c r="H883" s="79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</row>
    <row r="884" spans="5:31" s="20" customFormat="1" ht="12.75">
      <c r="E884" s="159"/>
      <c r="F884" s="12"/>
      <c r="G884" s="79"/>
      <c r="H884" s="79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</row>
    <row r="885" spans="5:31" s="20" customFormat="1" ht="12.75">
      <c r="E885" s="159"/>
      <c r="F885" s="12"/>
      <c r="G885" s="79"/>
      <c r="H885" s="79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</row>
    <row r="886" spans="5:31" s="20" customFormat="1" ht="12.75">
      <c r="E886" s="159"/>
      <c r="F886" s="12"/>
      <c r="G886" s="79"/>
      <c r="H886" s="79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</row>
    <row r="887" spans="5:31" s="20" customFormat="1" ht="12.75">
      <c r="E887" s="159"/>
      <c r="F887" s="12"/>
      <c r="G887" s="79"/>
      <c r="H887" s="79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</row>
    <row r="888" spans="5:31" s="20" customFormat="1" ht="12.75">
      <c r="E888" s="159"/>
      <c r="F888" s="12"/>
      <c r="G888" s="79"/>
      <c r="H888" s="79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</row>
    <row r="889" spans="5:31" s="20" customFormat="1" ht="12.75">
      <c r="E889" s="159"/>
      <c r="F889" s="12"/>
      <c r="G889" s="79"/>
      <c r="H889" s="79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</row>
    <row r="890" spans="5:31" s="20" customFormat="1" ht="12.75">
      <c r="E890" s="159"/>
      <c r="F890" s="12"/>
      <c r="G890" s="79"/>
      <c r="H890" s="79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</row>
    <row r="891" spans="5:31" s="20" customFormat="1" ht="12.75">
      <c r="E891" s="159"/>
      <c r="F891" s="12"/>
      <c r="G891" s="79"/>
      <c r="H891" s="79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</row>
    <row r="892" spans="5:31" s="20" customFormat="1" ht="12.75">
      <c r="E892" s="159"/>
      <c r="F892" s="12"/>
      <c r="G892" s="79"/>
      <c r="H892" s="79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</row>
    <row r="893" spans="5:31" s="20" customFormat="1" ht="12.75">
      <c r="E893" s="159"/>
      <c r="F893" s="12"/>
      <c r="G893" s="79"/>
      <c r="H893" s="79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</row>
    <row r="894" spans="5:31" s="20" customFormat="1" ht="12.75">
      <c r="E894" s="159"/>
      <c r="F894" s="12"/>
      <c r="G894" s="79"/>
      <c r="H894" s="79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</row>
    <row r="895" spans="5:31" s="20" customFormat="1" ht="12.75">
      <c r="E895" s="159"/>
      <c r="F895" s="12"/>
      <c r="G895" s="79"/>
      <c r="H895" s="79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</row>
    <row r="896" spans="5:31" s="20" customFormat="1" ht="12.75">
      <c r="E896" s="159"/>
      <c r="F896" s="12"/>
      <c r="G896" s="79"/>
      <c r="H896" s="79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</row>
    <row r="897" spans="5:31" s="20" customFormat="1" ht="12.75">
      <c r="E897" s="159"/>
      <c r="F897" s="12"/>
      <c r="G897" s="79"/>
      <c r="H897" s="79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</row>
    <row r="898" spans="5:31" s="20" customFormat="1" ht="12.75">
      <c r="E898" s="159"/>
      <c r="F898" s="12"/>
      <c r="G898" s="79"/>
      <c r="H898" s="79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</row>
    <row r="899" spans="5:31" s="20" customFormat="1" ht="12.75">
      <c r="E899" s="159"/>
      <c r="F899" s="12"/>
      <c r="G899" s="79"/>
      <c r="H899" s="79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</row>
    <row r="900" spans="5:31" s="20" customFormat="1" ht="12.75">
      <c r="E900" s="159"/>
      <c r="F900" s="12"/>
      <c r="G900" s="79"/>
      <c r="H900" s="79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</row>
    <row r="901" spans="5:31" s="20" customFormat="1" ht="12.75">
      <c r="E901" s="159"/>
      <c r="F901" s="12"/>
      <c r="G901" s="79"/>
      <c r="H901" s="79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</row>
    <row r="902" spans="5:31" s="20" customFormat="1" ht="12.75">
      <c r="E902" s="159"/>
      <c r="F902" s="12"/>
      <c r="G902" s="79"/>
      <c r="H902" s="79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</row>
    <row r="903" spans="5:31" s="20" customFormat="1" ht="12.75">
      <c r="E903" s="159"/>
      <c r="F903" s="12"/>
      <c r="G903" s="79"/>
      <c r="H903" s="79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</row>
    <row r="904" spans="5:31" s="20" customFormat="1" ht="12.75">
      <c r="E904" s="159"/>
      <c r="F904" s="12"/>
      <c r="G904" s="79"/>
      <c r="H904" s="79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  <c r="AE904" s="12"/>
    </row>
    <row r="905" spans="5:31" s="20" customFormat="1" ht="12.75">
      <c r="E905" s="159"/>
      <c r="F905" s="12"/>
      <c r="G905" s="79"/>
      <c r="H905" s="79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</row>
    <row r="906" spans="5:31" s="20" customFormat="1" ht="12.75">
      <c r="E906" s="159"/>
      <c r="F906" s="12"/>
      <c r="G906" s="79"/>
      <c r="H906" s="79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</row>
    <row r="907" spans="5:31" s="20" customFormat="1" ht="12.75">
      <c r="E907" s="159"/>
      <c r="F907" s="12"/>
      <c r="G907" s="79"/>
      <c r="H907" s="79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</row>
    <row r="908" spans="5:31" s="20" customFormat="1" ht="12.75">
      <c r="E908" s="159"/>
      <c r="F908" s="12"/>
      <c r="G908" s="79"/>
      <c r="H908" s="79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</row>
    <row r="909" spans="5:31" s="20" customFormat="1" ht="12.75">
      <c r="E909" s="159"/>
      <c r="F909" s="12"/>
      <c r="G909" s="79"/>
      <c r="H909" s="79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</row>
    <row r="910" spans="5:31" s="20" customFormat="1" ht="12.75">
      <c r="E910" s="159"/>
      <c r="F910" s="12"/>
      <c r="G910" s="79"/>
      <c r="H910" s="79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</row>
    <row r="911" spans="5:31" s="20" customFormat="1" ht="12.75">
      <c r="E911" s="159"/>
      <c r="F911" s="12"/>
      <c r="G911" s="79"/>
      <c r="H911" s="79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</row>
    <row r="912" spans="5:31" s="20" customFormat="1" ht="12.75">
      <c r="E912" s="159"/>
      <c r="F912" s="12"/>
      <c r="G912" s="79"/>
      <c r="H912" s="79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2"/>
    </row>
    <row r="913" spans="5:31" s="20" customFormat="1" ht="12.75">
      <c r="E913" s="159"/>
      <c r="F913" s="12"/>
      <c r="G913" s="79"/>
      <c r="H913" s="79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</row>
    <row r="914" spans="5:31" s="20" customFormat="1" ht="12.75">
      <c r="E914" s="159"/>
      <c r="F914" s="12"/>
      <c r="G914" s="79"/>
      <c r="H914" s="79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</row>
    <row r="915" spans="5:31" s="20" customFormat="1" ht="12.75">
      <c r="E915" s="159"/>
      <c r="F915" s="12"/>
      <c r="G915" s="79"/>
      <c r="H915" s="79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</row>
    <row r="916" spans="5:31" s="20" customFormat="1" ht="12.75">
      <c r="E916" s="159"/>
      <c r="F916" s="12"/>
      <c r="G916" s="79"/>
      <c r="H916" s="79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</row>
    <row r="917" spans="5:31" s="20" customFormat="1" ht="12.75">
      <c r="E917" s="159"/>
      <c r="F917" s="12"/>
      <c r="G917" s="79"/>
      <c r="H917" s="79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</row>
    <row r="918" spans="5:31" s="20" customFormat="1" ht="12.75">
      <c r="E918" s="159"/>
      <c r="F918" s="12"/>
      <c r="G918" s="79"/>
      <c r="H918" s="79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</row>
    <row r="919" spans="5:31" s="20" customFormat="1" ht="12.75">
      <c r="E919" s="159"/>
      <c r="F919" s="12"/>
      <c r="G919" s="79"/>
      <c r="H919" s="79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</row>
    <row r="920" spans="5:31" s="20" customFormat="1" ht="12.75">
      <c r="E920" s="159"/>
      <c r="F920" s="12"/>
      <c r="G920" s="79"/>
      <c r="H920" s="79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</row>
    <row r="921" spans="5:31" s="20" customFormat="1" ht="12.75">
      <c r="E921" s="159"/>
      <c r="F921" s="12"/>
      <c r="G921" s="79"/>
      <c r="H921" s="79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</row>
    <row r="922" spans="5:31" s="20" customFormat="1" ht="12.75">
      <c r="E922" s="159"/>
      <c r="F922" s="12"/>
      <c r="G922" s="79"/>
      <c r="H922" s="79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</row>
    <row r="923" spans="5:31" s="20" customFormat="1" ht="12.75">
      <c r="E923" s="159"/>
      <c r="F923" s="12"/>
      <c r="G923" s="79"/>
      <c r="H923" s="79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</row>
    <row r="924" spans="5:31" s="20" customFormat="1" ht="12.75">
      <c r="E924" s="159"/>
      <c r="F924" s="12"/>
      <c r="G924" s="79"/>
      <c r="H924" s="79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</row>
    <row r="925" spans="5:31" s="20" customFormat="1" ht="12.75">
      <c r="E925" s="159"/>
      <c r="F925" s="12"/>
      <c r="G925" s="79"/>
      <c r="H925" s="79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</row>
    <row r="926" spans="5:31" s="20" customFormat="1" ht="12.75">
      <c r="E926" s="159"/>
      <c r="F926" s="12"/>
      <c r="G926" s="79"/>
      <c r="H926" s="79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</row>
    <row r="927" spans="5:31" s="20" customFormat="1" ht="12.75">
      <c r="E927" s="159"/>
      <c r="F927" s="12"/>
      <c r="G927" s="79"/>
      <c r="H927" s="79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</row>
    <row r="928" spans="5:31" s="20" customFormat="1" ht="12.75">
      <c r="E928" s="159"/>
      <c r="F928" s="12"/>
      <c r="G928" s="79"/>
      <c r="H928" s="79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</row>
    <row r="929" spans="5:31" s="20" customFormat="1" ht="12.75">
      <c r="E929" s="159"/>
      <c r="F929" s="12"/>
      <c r="G929" s="79"/>
      <c r="H929" s="79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</row>
    <row r="930" spans="5:31" s="20" customFormat="1" ht="12.75">
      <c r="E930" s="159"/>
      <c r="F930" s="12"/>
      <c r="G930" s="79"/>
      <c r="H930" s="79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</row>
    <row r="931" spans="5:31" s="20" customFormat="1" ht="12.75">
      <c r="E931" s="159"/>
      <c r="F931" s="12"/>
      <c r="G931" s="79"/>
      <c r="H931" s="79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</row>
    <row r="932" spans="5:31" s="20" customFormat="1" ht="12.75">
      <c r="E932" s="159"/>
      <c r="F932" s="12"/>
      <c r="G932" s="79"/>
      <c r="H932" s="79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</row>
    <row r="933" spans="5:31" s="20" customFormat="1" ht="12.75">
      <c r="E933" s="159"/>
      <c r="F933" s="12"/>
      <c r="G933" s="79"/>
      <c r="H933" s="79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</row>
    <row r="934" spans="5:31" s="20" customFormat="1" ht="12.75">
      <c r="E934" s="159"/>
      <c r="F934" s="12"/>
      <c r="G934" s="79"/>
      <c r="H934" s="79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</row>
    <row r="935" spans="5:31" s="20" customFormat="1" ht="12.75">
      <c r="E935" s="159"/>
      <c r="F935" s="12"/>
      <c r="G935" s="79"/>
      <c r="H935" s="79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</row>
    <row r="936" spans="5:31" s="20" customFormat="1" ht="12.75">
      <c r="E936" s="159"/>
      <c r="F936" s="12"/>
      <c r="G936" s="79"/>
      <c r="H936" s="79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</row>
    <row r="937" spans="5:31" s="20" customFormat="1" ht="12.75">
      <c r="E937" s="159"/>
      <c r="F937" s="12"/>
      <c r="G937" s="79"/>
      <c r="H937" s="79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</row>
    <row r="938" spans="5:31" s="20" customFormat="1" ht="12.75">
      <c r="E938" s="159"/>
      <c r="F938" s="12"/>
      <c r="G938" s="79"/>
      <c r="H938" s="79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</row>
    <row r="939" spans="5:31" s="20" customFormat="1" ht="12.75">
      <c r="E939" s="159"/>
      <c r="F939" s="12"/>
      <c r="G939" s="79"/>
      <c r="H939" s="79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</row>
    <row r="940" spans="5:31" s="20" customFormat="1" ht="12.75">
      <c r="E940" s="159"/>
      <c r="F940" s="12"/>
      <c r="G940" s="79"/>
      <c r="H940" s="79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</row>
    <row r="941" spans="5:31" s="20" customFormat="1" ht="12.75">
      <c r="E941" s="159"/>
      <c r="F941" s="12"/>
      <c r="G941" s="79"/>
      <c r="H941" s="79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</row>
    <row r="942" spans="5:31" s="20" customFormat="1" ht="12.75">
      <c r="E942" s="159"/>
      <c r="F942" s="12"/>
      <c r="G942" s="79"/>
      <c r="H942" s="79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</row>
    <row r="943" spans="5:31" s="20" customFormat="1" ht="12.75">
      <c r="E943" s="159"/>
      <c r="F943" s="12"/>
      <c r="G943" s="79"/>
      <c r="H943" s="79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</row>
    <row r="944" spans="5:31" s="20" customFormat="1" ht="12.75">
      <c r="E944" s="159"/>
      <c r="F944" s="12"/>
      <c r="G944" s="79"/>
      <c r="H944" s="79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</row>
    <row r="945" spans="5:31" s="20" customFormat="1" ht="12.75">
      <c r="E945" s="159"/>
      <c r="F945" s="12"/>
      <c r="G945" s="79"/>
      <c r="H945" s="79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</row>
    <row r="946" spans="5:31" s="20" customFormat="1" ht="12.75">
      <c r="E946" s="159"/>
      <c r="F946" s="12"/>
      <c r="G946" s="79"/>
      <c r="H946" s="79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</row>
    <row r="947" spans="5:31" s="20" customFormat="1" ht="12.75">
      <c r="E947" s="159"/>
      <c r="F947" s="12"/>
      <c r="G947" s="79"/>
      <c r="H947" s="79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</row>
    <row r="948" spans="5:31" s="20" customFormat="1" ht="12.75">
      <c r="E948" s="159"/>
      <c r="F948" s="12"/>
      <c r="G948" s="79"/>
      <c r="H948" s="79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</row>
    <row r="949" spans="5:31" s="20" customFormat="1" ht="12.75">
      <c r="E949" s="159"/>
      <c r="F949" s="12"/>
      <c r="G949" s="79"/>
      <c r="H949" s="79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</row>
    <row r="950" spans="5:31" s="20" customFormat="1" ht="12.75">
      <c r="E950" s="159"/>
      <c r="F950" s="12"/>
      <c r="G950" s="79"/>
      <c r="H950" s="79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</row>
    <row r="951" spans="5:31" s="20" customFormat="1" ht="12.75">
      <c r="E951" s="159"/>
      <c r="F951" s="12"/>
      <c r="G951" s="79"/>
      <c r="H951" s="79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</row>
    <row r="952" spans="5:31" s="20" customFormat="1" ht="12.75">
      <c r="E952" s="159"/>
      <c r="F952" s="12"/>
      <c r="G952" s="79"/>
      <c r="H952" s="79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</row>
    <row r="953" spans="5:31" s="20" customFormat="1" ht="12.75">
      <c r="E953" s="159"/>
      <c r="F953" s="12"/>
      <c r="G953" s="79"/>
      <c r="H953" s="79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</row>
    <row r="954" spans="5:31" s="20" customFormat="1" ht="12.75">
      <c r="E954" s="159"/>
      <c r="F954" s="12"/>
      <c r="G954" s="79"/>
      <c r="H954" s="79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</row>
    <row r="955" spans="5:31" s="20" customFormat="1" ht="12.75">
      <c r="E955" s="159"/>
      <c r="F955" s="12"/>
      <c r="G955" s="79"/>
      <c r="H955" s="79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</row>
    <row r="956" spans="5:31" s="20" customFormat="1" ht="12.75">
      <c r="E956" s="159"/>
      <c r="F956" s="12"/>
      <c r="G956" s="79"/>
      <c r="H956" s="79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  <c r="AE956" s="12"/>
    </row>
    <row r="957" spans="5:31" s="20" customFormat="1" ht="12.75">
      <c r="E957" s="159"/>
      <c r="F957" s="12"/>
      <c r="G957" s="79"/>
      <c r="H957" s="79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  <c r="AE957" s="12"/>
    </row>
    <row r="958" spans="5:31" s="20" customFormat="1" ht="12.75">
      <c r="E958" s="159"/>
      <c r="F958" s="12"/>
      <c r="G958" s="79"/>
      <c r="H958" s="79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</row>
    <row r="959" spans="5:31" s="20" customFormat="1" ht="12.75">
      <c r="E959" s="159"/>
      <c r="F959" s="12"/>
      <c r="G959" s="79"/>
      <c r="H959" s="79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</row>
    <row r="960" spans="5:31" s="20" customFormat="1" ht="12.75">
      <c r="E960" s="159"/>
      <c r="F960" s="12"/>
      <c r="G960" s="79"/>
      <c r="H960" s="79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</row>
    <row r="961" spans="5:31" s="20" customFormat="1" ht="12.75">
      <c r="E961" s="159"/>
      <c r="F961" s="12"/>
      <c r="G961" s="79"/>
      <c r="H961" s="79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  <c r="AE961" s="12"/>
    </row>
    <row r="962" spans="5:31" s="20" customFormat="1" ht="12.75">
      <c r="E962" s="159"/>
      <c r="F962" s="12"/>
      <c r="G962" s="79"/>
      <c r="H962" s="79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  <c r="AE962" s="12"/>
    </row>
    <row r="963" spans="5:31" s="20" customFormat="1" ht="12.75">
      <c r="E963" s="159"/>
      <c r="F963" s="12"/>
      <c r="G963" s="79"/>
      <c r="H963" s="79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  <c r="AE963" s="12"/>
    </row>
    <row r="964" spans="5:31" s="20" customFormat="1" ht="12.75">
      <c r="E964" s="159"/>
      <c r="F964" s="12"/>
      <c r="G964" s="79"/>
      <c r="H964" s="79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  <c r="AE964" s="12"/>
    </row>
    <row r="965" spans="5:31" s="20" customFormat="1" ht="12.75">
      <c r="E965" s="159"/>
      <c r="F965" s="12"/>
      <c r="G965" s="79"/>
      <c r="H965" s="79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  <c r="AE965" s="12"/>
    </row>
    <row r="966" spans="5:31" s="20" customFormat="1" ht="12.75">
      <c r="E966" s="159"/>
      <c r="F966" s="12"/>
      <c r="G966" s="79"/>
      <c r="H966" s="79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  <c r="AE966" s="12"/>
    </row>
    <row r="967" spans="5:31" s="20" customFormat="1" ht="12.75">
      <c r="E967" s="159"/>
      <c r="F967" s="12"/>
      <c r="G967" s="79"/>
      <c r="H967" s="79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  <c r="AE967" s="12"/>
    </row>
    <row r="968" spans="5:31" s="20" customFormat="1" ht="12.75">
      <c r="E968" s="159"/>
      <c r="F968" s="12"/>
      <c r="G968" s="79"/>
      <c r="H968" s="79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</row>
    <row r="969" spans="5:31" s="20" customFormat="1" ht="12.75">
      <c r="E969" s="159"/>
      <c r="F969" s="12"/>
      <c r="G969" s="79"/>
      <c r="H969" s="79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  <c r="AE969" s="12"/>
    </row>
    <row r="970" spans="5:31" s="20" customFormat="1" ht="12.75">
      <c r="E970" s="159"/>
      <c r="F970" s="12"/>
      <c r="G970" s="79"/>
      <c r="H970" s="79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  <c r="AE970" s="12"/>
    </row>
    <row r="971" spans="5:31" s="20" customFormat="1" ht="12.75">
      <c r="E971" s="159"/>
      <c r="F971" s="12"/>
      <c r="G971" s="79"/>
      <c r="H971" s="79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</row>
    <row r="972" spans="5:31" s="20" customFormat="1" ht="12.75">
      <c r="E972" s="159"/>
      <c r="F972" s="12"/>
      <c r="G972" s="79"/>
      <c r="H972" s="79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</row>
    <row r="973" spans="5:31" s="20" customFormat="1" ht="12.75">
      <c r="E973" s="159"/>
      <c r="F973" s="12"/>
      <c r="G973" s="79"/>
      <c r="H973" s="79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  <c r="AE973" s="12"/>
    </row>
    <row r="974" spans="5:31" s="20" customFormat="1" ht="12.75">
      <c r="E974" s="159"/>
      <c r="F974" s="12"/>
      <c r="G974" s="79"/>
      <c r="H974" s="79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</row>
    <row r="975" spans="5:31" s="20" customFormat="1" ht="12.75">
      <c r="E975" s="159"/>
      <c r="F975" s="12"/>
      <c r="G975" s="79"/>
      <c r="H975" s="79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</row>
    <row r="976" spans="5:31" s="20" customFormat="1" ht="12.75">
      <c r="E976" s="159"/>
      <c r="F976" s="12"/>
      <c r="G976" s="79"/>
      <c r="H976" s="79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  <c r="AE976" s="12"/>
    </row>
    <row r="977" spans="5:31" s="20" customFormat="1" ht="12.75">
      <c r="E977" s="159"/>
      <c r="F977" s="12"/>
      <c r="G977" s="79"/>
      <c r="H977" s="79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</row>
    <row r="978" spans="5:31" s="20" customFormat="1" ht="12.75">
      <c r="E978" s="159"/>
      <c r="F978" s="12"/>
      <c r="G978" s="79"/>
      <c r="H978" s="79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  <c r="AE978" s="12"/>
    </row>
    <row r="979" spans="5:31" s="20" customFormat="1" ht="12.75">
      <c r="E979" s="159"/>
      <c r="F979" s="12"/>
      <c r="G979" s="79"/>
      <c r="H979" s="79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</row>
    <row r="980" spans="5:31" s="20" customFormat="1" ht="12.75">
      <c r="E980" s="159"/>
      <c r="F980" s="12"/>
      <c r="G980" s="79"/>
      <c r="H980" s="79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</row>
    <row r="981" spans="5:31" s="20" customFormat="1" ht="12.75">
      <c r="E981" s="159"/>
      <c r="F981" s="12"/>
      <c r="G981" s="79"/>
      <c r="H981" s="79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  <c r="AE981" s="12"/>
    </row>
    <row r="982" spans="5:31" s="20" customFormat="1" ht="12.75">
      <c r="E982" s="159"/>
      <c r="F982" s="12"/>
      <c r="G982" s="79"/>
      <c r="H982" s="79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  <c r="AE982" s="12"/>
    </row>
    <row r="983" spans="5:31" s="20" customFormat="1" ht="12.75">
      <c r="E983" s="159"/>
      <c r="F983" s="12"/>
      <c r="G983" s="79"/>
      <c r="H983" s="79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</row>
    <row r="984" spans="5:31" s="20" customFormat="1" ht="12.75">
      <c r="E984" s="159"/>
      <c r="F984" s="12"/>
      <c r="G984" s="79"/>
      <c r="H984" s="79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  <c r="AE984" s="12"/>
    </row>
    <row r="985" spans="5:31" s="20" customFormat="1" ht="12.75">
      <c r="E985" s="159"/>
      <c r="F985" s="12"/>
      <c r="G985" s="79"/>
      <c r="H985" s="79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  <c r="AE985" s="12"/>
    </row>
    <row r="986" spans="5:31" s="20" customFormat="1" ht="12.75">
      <c r="E986" s="159"/>
      <c r="F986" s="12"/>
      <c r="G986" s="79"/>
      <c r="H986" s="79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  <c r="AE986" s="12"/>
    </row>
    <row r="987" spans="5:31" s="20" customFormat="1" ht="12.75">
      <c r="E987" s="159"/>
      <c r="F987" s="12"/>
      <c r="G987" s="79"/>
      <c r="H987" s="79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  <c r="AE987" s="12"/>
    </row>
    <row r="988" spans="5:31" s="20" customFormat="1" ht="12.75">
      <c r="E988" s="159"/>
      <c r="F988" s="12"/>
      <c r="G988" s="79"/>
      <c r="H988" s="79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  <c r="AE988" s="12"/>
    </row>
    <row r="989" spans="5:31" s="20" customFormat="1" ht="12.75">
      <c r="E989" s="159"/>
      <c r="F989" s="12"/>
      <c r="G989" s="79"/>
      <c r="H989" s="79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  <c r="AE989" s="12"/>
    </row>
    <row r="990" spans="5:31" s="20" customFormat="1" ht="12.75">
      <c r="E990" s="159"/>
      <c r="F990" s="12"/>
      <c r="G990" s="79"/>
      <c r="H990" s="79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  <c r="AE990" s="12"/>
    </row>
    <row r="991" spans="5:31" s="20" customFormat="1" ht="12.75">
      <c r="E991" s="159"/>
      <c r="F991" s="12"/>
      <c r="G991" s="79"/>
      <c r="H991" s="79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  <c r="AE991" s="12"/>
    </row>
    <row r="992" spans="5:31" s="20" customFormat="1" ht="12.75">
      <c r="E992" s="159"/>
      <c r="F992" s="12"/>
      <c r="G992" s="79"/>
      <c r="H992" s="79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  <c r="AE992" s="12"/>
    </row>
    <row r="993" spans="5:31" s="20" customFormat="1" ht="12.75">
      <c r="E993" s="159"/>
      <c r="F993" s="12"/>
      <c r="G993" s="79"/>
      <c r="H993" s="79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  <c r="AE993" s="12"/>
    </row>
    <row r="994" spans="5:31" s="20" customFormat="1" ht="12.75">
      <c r="E994" s="159"/>
      <c r="F994" s="12"/>
      <c r="G994" s="79"/>
      <c r="H994" s="79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  <c r="AD994" s="12"/>
      <c r="AE994" s="12"/>
    </row>
    <row r="995" spans="5:31" s="20" customFormat="1" ht="12.75">
      <c r="E995" s="159"/>
      <c r="F995" s="12"/>
      <c r="G995" s="79"/>
      <c r="H995" s="79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  <c r="AD995" s="12"/>
      <c r="AE995" s="12"/>
    </row>
    <row r="996" spans="5:31" s="20" customFormat="1" ht="12.75">
      <c r="E996" s="159"/>
      <c r="F996" s="12"/>
      <c r="G996" s="79"/>
      <c r="H996" s="79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  <c r="AE996" s="12"/>
    </row>
    <row r="997" spans="5:31" s="20" customFormat="1" ht="12.75">
      <c r="E997" s="159"/>
      <c r="F997" s="12"/>
      <c r="G997" s="79"/>
      <c r="H997" s="79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  <c r="AE997" s="12"/>
    </row>
    <row r="998" spans="5:31" s="20" customFormat="1" ht="12.75">
      <c r="E998" s="159"/>
      <c r="F998" s="12"/>
      <c r="G998" s="79"/>
      <c r="H998" s="79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  <c r="AE998" s="12"/>
    </row>
    <row r="999" spans="5:31" s="20" customFormat="1" ht="12.75">
      <c r="E999" s="159"/>
      <c r="F999" s="12"/>
      <c r="G999" s="79"/>
      <c r="H999" s="79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  <c r="AE999" s="12"/>
    </row>
    <row r="1000" spans="5:31" s="20" customFormat="1" ht="12.75">
      <c r="E1000" s="159"/>
      <c r="F1000" s="12"/>
      <c r="G1000" s="79"/>
      <c r="H1000" s="79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  <c r="AE1000" s="12"/>
    </row>
    <row r="1001" spans="5:31" s="20" customFormat="1" ht="12.75">
      <c r="E1001" s="159"/>
      <c r="F1001" s="12"/>
      <c r="G1001" s="79"/>
      <c r="H1001" s="79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  <c r="AA1001" s="12"/>
      <c r="AB1001" s="12"/>
      <c r="AC1001" s="12"/>
      <c r="AD1001" s="12"/>
      <c r="AE1001" s="12"/>
    </row>
    <row r="1002" spans="5:31" s="20" customFormat="1" ht="12.75">
      <c r="E1002" s="159"/>
      <c r="F1002" s="12"/>
      <c r="G1002" s="79"/>
      <c r="H1002" s="79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  <c r="AA1002" s="12"/>
      <c r="AB1002" s="12"/>
      <c r="AC1002" s="12"/>
      <c r="AD1002" s="12"/>
      <c r="AE1002" s="12"/>
    </row>
    <row r="1003" spans="5:31" s="20" customFormat="1" ht="12.75">
      <c r="E1003" s="159"/>
      <c r="F1003" s="12"/>
      <c r="G1003" s="79"/>
      <c r="H1003" s="79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  <c r="AA1003" s="12"/>
      <c r="AB1003" s="12"/>
      <c r="AC1003" s="12"/>
      <c r="AD1003" s="12"/>
      <c r="AE1003" s="12"/>
    </row>
    <row r="1004" spans="5:31" s="20" customFormat="1" ht="12.75">
      <c r="E1004" s="159"/>
      <c r="F1004" s="12"/>
      <c r="G1004" s="79"/>
      <c r="H1004" s="79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  <c r="AA1004" s="12"/>
      <c r="AB1004" s="12"/>
      <c r="AC1004" s="12"/>
      <c r="AD1004" s="12"/>
      <c r="AE1004" s="12"/>
    </row>
    <row r="1005" spans="5:31" s="20" customFormat="1" ht="12.75">
      <c r="E1005" s="159"/>
      <c r="F1005" s="12"/>
      <c r="G1005" s="79"/>
      <c r="H1005" s="79"/>
      <c r="I1005" s="12"/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  <c r="AA1005" s="12"/>
      <c r="AB1005" s="12"/>
      <c r="AC1005" s="12"/>
      <c r="AD1005" s="12"/>
      <c r="AE1005" s="12"/>
    </row>
    <row r="1006" spans="5:31" s="20" customFormat="1" ht="12.75">
      <c r="E1006" s="159"/>
      <c r="F1006" s="12"/>
      <c r="G1006" s="79"/>
      <c r="H1006" s="79"/>
      <c r="I1006" s="12"/>
      <c r="J1006" s="12"/>
      <c r="K1006" s="12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  <c r="AA1006" s="12"/>
      <c r="AB1006" s="12"/>
      <c r="AC1006" s="12"/>
      <c r="AD1006" s="12"/>
      <c r="AE1006" s="12"/>
    </row>
    <row r="1007" spans="5:31" s="20" customFormat="1" ht="12.75">
      <c r="E1007" s="159"/>
      <c r="F1007" s="12"/>
      <c r="G1007" s="79"/>
      <c r="H1007" s="79"/>
      <c r="I1007" s="12"/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  <c r="AA1007" s="12"/>
      <c r="AB1007" s="12"/>
      <c r="AC1007" s="12"/>
      <c r="AD1007" s="12"/>
      <c r="AE1007" s="12"/>
    </row>
    <row r="1008" spans="5:31" s="20" customFormat="1" ht="12.75">
      <c r="E1008" s="159"/>
      <c r="F1008" s="12"/>
      <c r="G1008" s="79"/>
      <c r="H1008" s="79"/>
      <c r="I1008" s="12"/>
      <c r="J1008" s="12"/>
      <c r="K1008" s="12"/>
      <c r="L1008" s="12"/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  <c r="X1008" s="12"/>
      <c r="Y1008" s="12"/>
      <c r="Z1008" s="12"/>
      <c r="AA1008" s="12"/>
      <c r="AB1008" s="12"/>
      <c r="AC1008" s="12"/>
      <c r="AD1008" s="12"/>
      <c r="AE1008" s="12"/>
    </row>
    <row r="1009" spans="5:31" s="20" customFormat="1" ht="12.75">
      <c r="E1009" s="159"/>
      <c r="F1009" s="12"/>
      <c r="G1009" s="79"/>
      <c r="H1009" s="79"/>
      <c r="I1009" s="12"/>
      <c r="J1009" s="12"/>
      <c r="K1009" s="12"/>
      <c r="L1009" s="12"/>
      <c r="M1009" s="12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  <c r="Y1009" s="12"/>
      <c r="Z1009" s="12"/>
      <c r="AA1009" s="12"/>
      <c r="AB1009" s="12"/>
      <c r="AC1009" s="12"/>
      <c r="AD1009" s="12"/>
      <c r="AE1009" s="12"/>
    </row>
    <row r="1010" spans="5:31" s="20" customFormat="1" ht="12.75">
      <c r="E1010" s="159"/>
      <c r="F1010" s="12"/>
      <c r="G1010" s="79"/>
      <c r="H1010" s="79"/>
      <c r="I1010" s="12"/>
      <c r="J1010" s="12"/>
      <c r="K1010" s="12"/>
      <c r="L1010" s="12"/>
      <c r="M1010" s="12"/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  <c r="X1010" s="12"/>
      <c r="Y1010" s="12"/>
      <c r="Z1010" s="12"/>
      <c r="AA1010" s="12"/>
      <c r="AB1010" s="12"/>
      <c r="AC1010" s="12"/>
      <c r="AD1010" s="12"/>
      <c r="AE1010" s="12"/>
    </row>
    <row r="1011" spans="5:31" s="20" customFormat="1" ht="12.75">
      <c r="E1011" s="159"/>
      <c r="F1011" s="12"/>
      <c r="G1011" s="79"/>
      <c r="H1011" s="79"/>
      <c r="I1011" s="12"/>
      <c r="J1011" s="12"/>
      <c r="K1011" s="12"/>
      <c r="L1011" s="12"/>
      <c r="M1011" s="12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  <c r="Y1011" s="12"/>
      <c r="Z1011" s="12"/>
      <c r="AA1011" s="12"/>
      <c r="AB1011" s="12"/>
      <c r="AC1011" s="12"/>
      <c r="AD1011" s="12"/>
      <c r="AE1011" s="12"/>
    </row>
    <row r="1012" spans="5:31" s="20" customFormat="1" ht="12.75">
      <c r="E1012" s="159"/>
      <c r="F1012" s="12"/>
      <c r="G1012" s="79"/>
      <c r="H1012" s="79"/>
      <c r="I1012" s="12"/>
      <c r="J1012" s="12"/>
      <c r="K1012" s="12"/>
      <c r="L1012" s="12"/>
      <c r="M1012" s="12"/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  <c r="X1012" s="12"/>
      <c r="Y1012" s="12"/>
      <c r="Z1012" s="12"/>
      <c r="AA1012" s="12"/>
      <c r="AB1012" s="12"/>
      <c r="AC1012" s="12"/>
      <c r="AD1012" s="12"/>
      <c r="AE1012" s="12"/>
    </row>
    <row r="1013" spans="5:31" s="20" customFormat="1" ht="12.75">
      <c r="E1013" s="159"/>
      <c r="F1013" s="12"/>
      <c r="G1013" s="79"/>
      <c r="H1013" s="79"/>
      <c r="I1013" s="12"/>
      <c r="J1013" s="12"/>
      <c r="K1013" s="12"/>
      <c r="L1013" s="12"/>
      <c r="M1013" s="12"/>
      <c r="N1013" s="12"/>
      <c r="O1013" s="12"/>
      <c r="P1013" s="12"/>
      <c r="Q1013" s="12"/>
      <c r="R1013" s="12"/>
      <c r="S1013" s="12"/>
      <c r="T1013" s="12"/>
      <c r="U1013" s="12"/>
      <c r="V1013" s="12"/>
      <c r="W1013" s="12"/>
      <c r="X1013" s="12"/>
      <c r="Y1013" s="12"/>
      <c r="Z1013" s="12"/>
      <c r="AA1013" s="12"/>
      <c r="AB1013" s="12"/>
      <c r="AC1013" s="12"/>
      <c r="AD1013" s="12"/>
      <c r="AE1013" s="12"/>
    </row>
    <row r="1014" spans="5:31" s="20" customFormat="1" ht="12.75">
      <c r="E1014" s="159"/>
      <c r="F1014" s="12"/>
      <c r="G1014" s="79"/>
      <c r="H1014" s="79"/>
      <c r="I1014" s="12"/>
      <c r="J1014" s="12"/>
      <c r="K1014" s="12"/>
      <c r="L1014" s="12"/>
      <c r="M1014" s="12"/>
      <c r="N1014" s="12"/>
      <c r="O1014" s="12"/>
      <c r="P1014" s="12"/>
      <c r="Q1014" s="12"/>
      <c r="R1014" s="12"/>
      <c r="S1014" s="12"/>
      <c r="T1014" s="12"/>
      <c r="U1014" s="12"/>
      <c r="V1014" s="12"/>
      <c r="W1014" s="12"/>
      <c r="X1014" s="12"/>
      <c r="Y1014" s="12"/>
      <c r="Z1014" s="12"/>
      <c r="AA1014" s="12"/>
      <c r="AB1014" s="12"/>
      <c r="AC1014" s="12"/>
      <c r="AD1014" s="12"/>
      <c r="AE1014" s="12"/>
    </row>
    <row r="1015" spans="5:31" s="20" customFormat="1" ht="12.75">
      <c r="E1015" s="159"/>
      <c r="F1015" s="12"/>
      <c r="G1015" s="79"/>
      <c r="H1015" s="79"/>
      <c r="I1015" s="12"/>
      <c r="J1015" s="12"/>
      <c r="K1015" s="12"/>
      <c r="L1015" s="12"/>
      <c r="M1015" s="12"/>
      <c r="N1015" s="12"/>
      <c r="O1015" s="12"/>
      <c r="P1015" s="12"/>
      <c r="Q1015" s="12"/>
      <c r="R1015" s="12"/>
      <c r="S1015" s="12"/>
      <c r="T1015" s="12"/>
      <c r="U1015" s="12"/>
      <c r="V1015" s="12"/>
      <c r="W1015" s="12"/>
      <c r="X1015" s="12"/>
      <c r="Y1015" s="12"/>
      <c r="Z1015" s="12"/>
      <c r="AA1015" s="12"/>
      <c r="AB1015" s="12"/>
      <c r="AC1015" s="12"/>
      <c r="AD1015" s="12"/>
      <c r="AE1015" s="12"/>
    </row>
    <row r="1016" spans="5:31" s="20" customFormat="1" ht="12.75">
      <c r="E1016" s="159"/>
      <c r="F1016" s="12"/>
      <c r="G1016" s="79"/>
      <c r="H1016" s="79"/>
      <c r="I1016" s="12"/>
      <c r="J1016" s="12"/>
      <c r="K1016" s="12"/>
      <c r="L1016" s="12"/>
      <c r="M1016" s="12"/>
      <c r="N1016" s="12"/>
      <c r="O1016" s="12"/>
      <c r="P1016" s="12"/>
      <c r="Q1016" s="12"/>
      <c r="R1016" s="12"/>
      <c r="S1016" s="12"/>
      <c r="T1016" s="12"/>
      <c r="U1016" s="12"/>
      <c r="V1016" s="12"/>
      <c r="W1016" s="12"/>
      <c r="X1016" s="12"/>
      <c r="Y1016" s="12"/>
      <c r="Z1016" s="12"/>
      <c r="AA1016" s="12"/>
      <c r="AB1016" s="12"/>
      <c r="AC1016" s="12"/>
      <c r="AD1016" s="12"/>
      <c r="AE1016" s="12"/>
    </row>
    <row r="1017" spans="5:31" s="20" customFormat="1" ht="12.75">
      <c r="E1017" s="159"/>
      <c r="F1017" s="12"/>
      <c r="G1017" s="79"/>
      <c r="H1017" s="79"/>
      <c r="I1017" s="12"/>
      <c r="J1017" s="12"/>
      <c r="K1017" s="12"/>
      <c r="L1017" s="12"/>
      <c r="M1017" s="12"/>
      <c r="N1017" s="12"/>
      <c r="O1017" s="12"/>
      <c r="P1017" s="12"/>
      <c r="Q1017" s="12"/>
      <c r="R1017" s="12"/>
      <c r="S1017" s="12"/>
      <c r="T1017" s="12"/>
      <c r="U1017" s="12"/>
      <c r="V1017" s="12"/>
      <c r="W1017" s="12"/>
      <c r="X1017" s="12"/>
      <c r="Y1017" s="12"/>
      <c r="Z1017" s="12"/>
      <c r="AA1017" s="12"/>
      <c r="AB1017" s="12"/>
      <c r="AC1017" s="12"/>
      <c r="AD1017" s="12"/>
      <c r="AE1017" s="12"/>
    </row>
    <row r="1018" spans="5:31" s="20" customFormat="1" ht="12.75">
      <c r="E1018" s="159"/>
      <c r="F1018" s="12"/>
      <c r="G1018" s="79"/>
      <c r="H1018" s="79"/>
      <c r="I1018" s="12"/>
      <c r="J1018" s="12"/>
      <c r="K1018" s="12"/>
      <c r="L1018" s="12"/>
      <c r="M1018" s="12"/>
      <c r="N1018" s="12"/>
      <c r="O1018" s="12"/>
      <c r="P1018" s="12"/>
      <c r="Q1018" s="12"/>
      <c r="R1018" s="12"/>
      <c r="S1018" s="12"/>
      <c r="T1018" s="12"/>
      <c r="U1018" s="12"/>
      <c r="V1018" s="12"/>
      <c r="W1018" s="12"/>
      <c r="X1018" s="12"/>
      <c r="Y1018" s="12"/>
      <c r="Z1018" s="12"/>
      <c r="AA1018" s="12"/>
      <c r="AB1018" s="12"/>
      <c r="AC1018" s="12"/>
      <c r="AD1018" s="12"/>
      <c r="AE1018" s="12"/>
    </row>
    <row r="1019" spans="5:31" s="20" customFormat="1" ht="12.75">
      <c r="E1019" s="159"/>
      <c r="F1019" s="12"/>
      <c r="G1019" s="79"/>
      <c r="H1019" s="79"/>
      <c r="I1019" s="12"/>
      <c r="J1019" s="12"/>
      <c r="K1019" s="12"/>
      <c r="L1019" s="12"/>
      <c r="M1019" s="12"/>
      <c r="N1019" s="12"/>
      <c r="O1019" s="12"/>
      <c r="P1019" s="12"/>
      <c r="Q1019" s="12"/>
      <c r="R1019" s="12"/>
      <c r="S1019" s="12"/>
      <c r="T1019" s="12"/>
      <c r="U1019" s="12"/>
      <c r="V1019" s="12"/>
      <c r="W1019" s="12"/>
      <c r="X1019" s="12"/>
      <c r="Y1019" s="12"/>
      <c r="Z1019" s="12"/>
      <c r="AA1019" s="12"/>
      <c r="AB1019" s="12"/>
      <c r="AC1019" s="12"/>
      <c r="AD1019" s="12"/>
      <c r="AE1019" s="12"/>
    </row>
    <row r="1020" spans="5:31" s="20" customFormat="1" ht="12.75">
      <c r="E1020" s="159"/>
      <c r="F1020" s="12"/>
      <c r="G1020" s="79"/>
      <c r="H1020" s="79"/>
      <c r="I1020" s="12"/>
      <c r="J1020" s="12"/>
      <c r="K1020" s="12"/>
      <c r="L1020" s="12"/>
      <c r="M1020" s="12"/>
      <c r="N1020" s="12"/>
      <c r="O1020" s="12"/>
      <c r="P1020" s="12"/>
      <c r="Q1020" s="12"/>
      <c r="R1020" s="12"/>
      <c r="S1020" s="12"/>
      <c r="T1020" s="12"/>
      <c r="U1020" s="12"/>
      <c r="V1020" s="12"/>
      <c r="W1020" s="12"/>
      <c r="X1020" s="12"/>
      <c r="Y1020" s="12"/>
      <c r="Z1020" s="12"/>
      <c r="AA1020" s="12"/>
      <c r="AB1020" s="12"/>
      <c r="AC1020" s="12"/>
      <c r="AD1020" s="12"/>
      <c r="AE1020" s="12"/>
    </row>
    <row r="1021" spans="5:31" s="20" customFormat="1" ht="12.75">
      <c r="E1021" s="159"/>
      <c r="F1021" s="12"/>
      <c r="G1021" s="79"/>
      <c r="H1021" s="79"/>
      <c r="I1021" s="12"/>
      <c r="J1021" s="12"/>
      <c r="K1021" s="12"/>
      <c r="L1021" s="12"/>
      <c r="M1021" s="12"/>
      <c r="N1021" s="12"/>
      <c r="O1021" s="12"/>
      <c r="P1021" s="12"/>
      <c r="Q1021" s="12"/>
      <c r="R1021" s="12"/>
      <c r="S1021" s="12"/>
      <c r="T1021" s="12"/>
      <c r="U1021" s="12"/>
      <c r="V1021" s="12"/>
      <c r="W1021" s="12"/>
      <c r="X1021" s="12"/>
      <c r="Y1021" s="12"/>
      <c r="Z1021" s="12"/>
      <c r="AA1021" s="12"/>
      <c r="AB1021" s="12"/>
      <c r="AC1021" s="12"/>
      <c r="AD1021" s="12"/>
      <c r="AE1021" s="12"/>
    </row>
    <row r="1022" spans="5:31" s="20" customFormat="1" ht="12.75">
      <c r="E1022" s="159"/>
      <c r="F1022" s="12"/>
      <c r="G1022" s="79"/>
      <c r="H1022" s="79"/>
      <c r="I1022" s="12"/>
      <c r="J1022" s="12"/>
      <c r="K1022" s="12"/>
      <c r="L1022" s="12"/>
      <c r="M1022" s="12"/>
      <c r="N1022" s="12"/>
      <c r="O1022" s="12"/>
      <c r="P1022" s="12"/>
      <c r="Q1022" s="12"/>
      <c r="R1022" s="12"/>
      <c r="S1022" s="12"/>
      <c r="T1022" s="12"/>
      <c r="U1022" s="12"/>
      <c r="V1022" s="12"/>
      <c r="W1022" s="12"/>
      <c r="X1022" s="12"/>
      <c r="Y1022" s="12"/>
      <c r="Z1022" s="12"/>
      <c r="AA1022" s="12"/>
      <c r="AB1022" s="12"/>
      <c r="AC1022" s="12"/>
      <c r="AD1022" s="12"/>
      <c r="AE1022" s="12"/>
    </row>
    <row r="1023" spans="5:31" s="20" customFormat="1" ht="12.75">
      <c r="E1023" s="159"/>
      <c r="F1023" s="12"/>
      <c r="G1023" s="79"/>
      <c r="H1023" s="79"/>
      <c r="I1023" s="12"/>
      <c r="J1023" s="12"/>
      <c r="K1023" s="12"/>
      <c r="L1023" s="12"/>
      <c r="M1023" s="12"/>
      <c r="N1023" s="12"/>
      <c r="O1023" s="12"/>
      <c r="P1023" s="12"/>
      <c r="Q1023" s="12"/>
      <c r="R1023" s="12"/>
      <c r="S1023" s="12"/>
      <c r="T1023" s="12"/>
      <c r="U1023" s="12"/>
      <c r="V1023" s="12"/>
      <c r="W1023" s="12"/>
      <c r="X1023" s="12"/>
      <c r="Y1023" s="12"/>
      <c r="Z1023" s="12"/>
      <c r="AA1023" s="12"/>
      <c r="AB1023" s="12"/>
      <c r="AC1023" s="12"/>
      <c r="AD1023" s="12"/>
      <c r="AE1023" s="12"/>
    </row>
    <row r="1024" spans="5:31" s="20" customFormat="1" ht="12.75">
      <c r="E1024" s="159"/>
      <c r="F1024" s="12"/>
      <c r="G1024" s="79"/>
      <c r="H1024" s="79"/>
      <c r="I1024" s="12"/>
      <c r="J1024" s="12"/>
      <c r="K1024" s="12"/>
      <c r="L1024" s="12"/>
      <c r="M1024" s="12"/>
      <c r="N1024" s="12"/>
      <c r="O1024" s="12"/>
      <c r="P1024" s="12"/>
      <c r="Q1024" s="12"/>
      <c r="R1024" s="12"/>
      <c r="S1024" s="12"/>
      <c r="T1024" s="12"/>
      <c r="U1024" s="12"/>
      <c r="V1024" s="12"/>
      <c r="W1024" s="12"/>
      <c r="X1024" s="12"/>
      <c r="Y1024" s="12"/>
      <c r="Z1024" s="12"/>
      <c r="AA1024" s="12"/>
      <c r="AB1024" s="12"/>
      <c r="AC1024" s="12"/>
      <c r="AD1024" s="12"/>
      <c r="AE1024" s="12"/>
    </row>
    <row r="1025" spans="5:31" s="20" customFormat="1" ht="12.75">
      <c r="E1025" s="159"/>
      <c r="F1025" s="12"/>
      <c r="G1025" s="79"/>
      <c r="H1025" s="79"/>
      <c r="I1025" s="12"/>
      <c r="J1025" s="12"/>
      <c r="K1025" s="12"/>
      <c r="L1025" s="12"/>
      <c r="M1025" s="12"/>
      <c r="N1025" s="12"/>
      <c r="O1025" s="12"/>
      <c r="P1025" s="12"/>
      <c r="Q1025" s="12"/>
      <c r="R1025" s="12"/>
      <c r="S1025" s="12"/>
      <c r="T1025" s="12"/>
      <c r="U1025" s="12"/>
      <c r="V1025" s="12"/>
      <c r="W1025" s="12"/>
      <c r="X1025" s="12"/>
      <c r="Y1025" s="12"/>
      <c r="Z1025" s="12"/>
      <c r="AA1025" s="12"/>
      <c r="AB1025" s="12"/>
      <c r="AC1025" s="12"/>
      <c r="AD1025" s="12"/>
      <c r="AE1025" s="12"/>
    </row>
    <row r="1026" spans="5:31" s="20" customFormat="1" ht="12.75">
      <c r="E1026" s="159"/>
      <c r="F1026" s="12"/>
      <c r="G1026" s="79"/>
      <c r="H1026" s="79"/>
      <c r="I1026" s="12"/>
      <c r="J1026" s="12"/>
      <c r="K1026" s="12"/>
      <c r="L1026" s="12"/>
      <c r="M1026" s="12"/>
      <c r="N1026" s="12"/>
      <c r="O1026" s="12"/>
      <c r="P1026" s="12"/>
      <c r="Q1026" s="12"/>
      <c r="R1026" s="12"/>
      <c r="S1026" s="12"/>
      <c r="T1026" s="12"/>
      <c r="U1026" s="12"/>
      <c r="V1026" s="12"/>
      <c r="W1026" s="12"/>
      <c r="X1026" s="12"/>
      <c r="Y1026" s="12"/>
      <c r="Z1026" s="12"/>
      <c r="AA1026" s="12"/>
      <c r="AB1026" s="12"/>
      <c r="AC1026" s="12"/>
      <c r="AD1026" s="12"/>
      <c r="AE1026" s="12"/>
    </row>
    <row r="1027" spans="5:31" s="20" customFormat="1" ht="12.75">
      <c r="E1027" s="159"/>
      <c r="F1027" s="12"/>
      <c r="G1027" s="79"/>
      <c r="H1027" s="79"/>
      <c r="I1027" s="12"/>
      <c r="J1027" s="12"/>
      <c r="K1027" s="12"/>
      <c r="L1027" s="12"/>
      <c r="M1027" s="12"/>
      <c r="N1027" s="12"/>
      <c r="O1027" s="12"/>
      <c r="P1027" s="12"/>
      <c r="Q1027" s="12"/>
      <c r="R1027" s="12"/>
      <c r="S1027" s="12"/>
      <c r="T1027" s="12"/>
      <c r="U1027" s="12"/>
      <c r="V1027" s="12"/>
      <c r="W1027" s="12"/>
      <c r="X1027" s="12"/>
      <c r="Y1027" s="12"/>
      <c r="Z1027" s="12"/>
      <c r="AA1027" s="12"/>
      <c r="AB1027" s="12"/>
      <c r="AC1027" s="12"/>
      <c r="AD1027" s="12"/>
      <c r="AE1027" s="12"/>
    </row>
    <row r="1028" spans="5:31" s="20" customFormat="1" ht="12.75">
      <c r="E1028" s="159"/>
      <c r="F1028" s="12"/>
      <c r="G1028" s="79"/>
      <c r="H1028" s="79"/>
      <c r="I1028" s="12"/>
      <c r="J1028" s="12"/>
      <c r="K1028" s="12"/>
      <c r="L1028" s="12"/>
      <c r="M1028" s="12"/>
      <c r="N1028" s="12"/>
      <c r="O1028" s="12"/>
      <c r="P1028" s="12"/>
      <c r="Q1028" s="12"/>
      <c r="R1028" s="12"/>
      <c r="S1028" s="12"/>
      <c r="T1028" s="12"/>
      <c r="U1028" s="12"/>
      <c r="V1028" s="12"/>
      <c r="W1028" s="12"/>
      <c r="X1028" s="12"/>
      <c r="Y1028" s="12"/>
      <c r="Z1028" s="12"/>
      <c r="AA1028" s="12"/>
      <c r="AB1028" s="12"/>
      <c r="AC1028" s="12"/>
      <c r="AD1028" s="12"/>
      <c r="AE1028" s="12"/>
    </row>
    <row r="1029" spans="5:31" s="20" customFormat="1" ht="12.75">
      <c r="E1029" s="159"/>
      <c r="F1029" s="12"/>
      <c r="G1029" s="79"/>
      <c r="H1029" s="79"/>
      <c r="I1029" s="12"/>
      <c r="J1029" s="12"/>
      <c r="K1029" s="12"/>
      <c r="L1029" s="12"/>
      <c r="M1029" s="12"/>
      <c r="N1029" s="12"/>
      <c r="O1029" s="12"/>
      <c r="P1029" s="12"/>
      <c r="Q1029" s="12"/>
      <c r="R1029" s="12"/>
      <c r="S1029" s="12"/>
      <c r="T1029" s="12"/>
      <c r="U1029" s="12"/>
      <c r="V1029" s="12"/>
      <c r="W1029" s="12"/>
      <c r="X1029" s="12"/>
      <c r="Y1029" s="12"/>
      <c r="Z1029" s="12"/>
      <c r="AA1029" s="12"/>
      <c r="AB1029" s="12"/>
      <c r="AC1029" s="12"/>
      <c r="AD1029" s="12"/>
      <c r="AE1029" s="12"/>
    </row>
    <row r="1030" spans="5:31" s="20" customFormat="1" ht="12.75">
      <c r="E1030" s="159"/>
      <c r="F1030" s="12"/>
      <c r="G1030" s="79"/>
      <c r="H1030" s="79"/>
      <c r="I1030" s="12"/>
      <c r="J1030" s="12"/>
      <c r="K1030" s="12"/>
      <c r="L1030" s="12"/>
      <c r="M1030" s="12"/>
      <c r="N1030" s="12"/>
      <c r="O1030" s="12"/>
      <c r="P1030" s="12"/>
      <c r="Q1030" s="12"/>
      <c r="R1030" s="12"/>
      <c r="S1030" s="12"/>
      <c r="T1030" s="12"/>
      <c r="U1030" s="12"/>
      <c r="V1030" s="12"/>
      <c r="W1030" s="12"/>
      <c r="X1030" s="12"/>
      <c r="Y1030" s="12"/>
      <c r="Z1030" s="12"/>
      <c r="AA1030" s="12"/>
      <c r="AB1030" s="12"/>
      <c r="AC1030" s="12"/>
      <c r="AD1030" s="12"/>
      <c r="AE1030" s="12"/>
    </row>
    <row r="1031" spans="5:31" s="20" customFormat="1" ht="12.75">
      <c r="E1031" s="159"/>
      <c r="F1031" s="12"/>
      <c r="G1031" s="79"/>
      <c r="H1031" s="79"/>
      <c r="I1031" s="12"/>
      <c r="J1031" s="12"/>
      <c r="K1031" s="12"/>
      <c r="L1031" s="12"/>
      <c r="M1031" s="12"/>
      <c r="N1031" s="12"/>
      <c r="O1031" s="12"/>
      <c r="P1031" s="12"/>
      <c r="Q1031" s="12"/>
      <c r="R1031" s="12"/>
      <c r="S1031" s="12"/>
      <c r="T1031" s="12"/>
      <c r="U1031" s="12"/>
      <c r="V1031" s="12"/>
      <c r="W1031" s="12"/>
      <c r="X1031" s="12"/>
      <c r="Y1031" s="12"/>
      <c r="Z1031" s="12"/>
      <c r="AA1031" s="12"/>
      <c r="AB1031" s="12"/>
      <c r="AC1031" s="12"/>
      <c r="AD1031" s="12"/>
      <c r="AE1031" s="12"/>
    </row>
    <row r="1032" spans="5:31" s="20" customFormat="1" ht="12.75">
      <c r="E1032" s="159"/>
      <c r="F1032" s="12"/>
      <c r="G1032" s="79"/>
      <c r="H1032" s="79"/>
      <c r="I1032" s="12"/>
      <c r="J1032" s="12"/>
      <c r="K1032" s="12"/>
      <c r="L1032" s="12"/>
      <c r="M1032" s="12"/>
      <c r="N1032" s="12"/>
      <c r="O1032" s="12"/>
      <c r="P1032" s="12"/>
      <c r="Q1032" s="12"/>
      <c r="R1032" s="12"/>
      <c r="S1032" s="12"/>
      <c r="T1032" s="12"/>
      <c r="U1032" s="12"/>
      <c r="V1032" s="12"/>
      <c r="W1032" s="12"/>
      <c r="X1032" s="12"/>
      <c r="Y1032" s="12"/>
      <c r="Z1032" s="12"/>
      <c r="AA1032" s="12"/>
      <c r="AB1032" s="12"/>
      <c r="AC1032" s="12"/>
      <c r="AD1032" s="12"/>
      <c r="AE1032" s="12"/>
    </row>
    <row r="1033" spans="5:31" s="20" customFormat="1" ht="12.75">
      <c r="E1033" s="159"/>
      <c r="F1033" s="12"/>
      <c r="G1033" s="79"/>
      <c r="H1033" s="79"/>
      <c r="I1033" s="12"/>
      <c r="J1033" s="12"/>
      <c r="K1033" s="12"/>
      <c r="L1033" s="12"/>
      <c r="M1033" s="12"/>
      <c r="N1033" s="12"/>
      <c r="O1033" s="12"/>
      <c r="P1033" s="12"/>
      <c r="Q1033" s="12"/>
      <c r="R1033" s="12"/>
      <c r="S1033" s="12"/>
      <c r="T1033" s="12"/>
      <c r="U1033" s="12"/>
      <c r="V1033" s="12"/>
      <c r="W1033" s="12"/>
      <c r="X1033" s="12"/>
      <c r="Y1033" s="12"/>
      <c r="Z1033" s="12"/>
      <c r="AA1033" s="12"/>
      <c r="AB1033" s="12"/>
      <c r="AC1033" s="12"/>
      <c r="AD1033" s="12"/>
      <c r="AE1033" s="12"/>
    </row>
    <row r="1034" spans="5:31" s="20" customFormat="1" ht="12.75">
      <c r="E1034" s="159"/>
      <c r="F1034" s="12"/>
      <c r="G1034" s="79"/>
      <c r="H1034" s="79"/>
      <c r="I1034" s="12"/>
      <c r="J1034" s="12"/>
      <c r="K1034" s="12"/>
      <c r="L1034" s="12"/>
      <c r="M1034" s="12"/>
      <c r="N1034" s="12"/>
      <c r="O1034" s="12"/>
      <c r="P1034" s="12"/>
      <c r="Q1034" s="12"/>
      <c r="R1034" s="12"/>
      <c r="S1034" s="12"/>
      <c r="T1034" s="12"/>
      <c r="U1034" s="12"/>
      <c r="V1034" s="12"/>
      <c r="W1034" s="12"/>
      <c r="X1034" s="12"/>
      <c r="Y1034" s="12"/>
      <c r="Z1034" s="12"/>
      <c r="AA1034" s="12"/>
      <c r="AB1034" s="12"/>
      <c r="AC1034" s="12"/>
      <c r="AD1034" s="12"/>
      <c r="AE1034" s="12"/>
    </row>
    <row r="1035" spans="5:31" s="20" customFormat="1" ht="12.75">
      <c r="E1035" s="159"/>
      <c r="F1035" s="12"/>
      <c r="G1035" s="79"/>
      <c r="H1035" s="79"/>
      <c r="I1035" s="12"/>
      <c r="J1035" s="12"/>
      <c r="K1035" s="12"/>
      <c r="L1035" s="12"/>
      <c r="M1035" s="12"/>
      <c r="N1035" s="12"/>
      <c r="O1035" s="12"/>
      <c r="P1035" s="12"/>
      <c r="Q1035" s="12"/>
      <c r="R1035" s="12"/>
      <c r="S1035" s="12"/>
      <c r="T1035" s="12"/>
      <c r="U1035" s="12"/>
      <c r="V1035" s="12"/>
      <c r="W1035" s="12"/>
      <c r="X1035" s="12"/>
      <c r="Y1035" s="12"/>
      <c r="Z1035" s="12"/>
      <c r="AA1035" s="12"/>
      <c r="AB1035" s="12"/>
      <c r="AC1035" s="12"/>
      <c r="AD1035" s="12"/>
      <c r="AE1035" s="12"/>
    </row>
    <row r="1036" spans="5:31" s="20" customFormat="1" ht="12.75">
      <c r="E1036" s="159"/>
      <c r="F1036" s="12"/>
      <c r="G1036" s="79"/>
      <c r="H1036" s="79"/>
      <c r="I1036" s="12"/>
      <c r="J1036" s="12"/>
      <c r="K1036" s="12"/>
      <c r="L1036" s="12"/>
      <c r="M1036" s="12"/>
      <c r="N1036" s="12"/>
      <c r="O1036" s="12"/>
      <c r="P1036" s="12"/>
      <c r="Q1036" s="12"/>
      <c r="R1036" s="12"/>
      <c r="S1036" s="12"/>
      <c r="T1036" s="12"/>
      <c r="U1036" s="12"/>
      <c r="V1036" s="12"/>
      <c r="W1036" s="12"/>
      <c r="X1036" s="12"/>
      <c r="Y1036" s="12"/>
      <c r="Z1036" s="12"/>
      <c r="AA1036" s="12"/>
      <c r="AB1036" s="12"/>
      <c r="AC1036" s="12"/>
      <c r="AD1036" s="12"/>
      <c r="AE1036" s="12"/>
    </row>
    <row r="1037" spans="5:31" s="20" customFormat="1" ht="12.75">
      <c r="E1037" s="159"/>
      <c r="F1037" s="12"/>
      <c r="G1037" s="79"/>
      <c r="H1037" s="79"/>
      <c r="I1037" s="12"/>
      <c r="J1037" s="12"/>
      <c r="K1037" s="12"/>
      <c r="L1037" s="12"/>
      <c r="M1037" s="12"/>
      <c r="N1037" s="12"/>
      <c r="O1037" s="12"/>
      <c r="P1037" s="12"/>
      <c r="Q1037" s="12"/>
      <c r="R1037" s="12"/>
      <c r="S1037" s="12"/>
      <c r="T1037" s="12"/>
      <c r="U1037" s="12"/>
      <c r="V1037" s="12"/>
      <c r="W1037" s="12"/>
      <c r="X1037" s="12"/>
      <c r="Y1037" s="12"/>
      <c r="Z1037" s="12"/>
      <c r="AA1037" s="12"/>
      <c r="AB1037" s="12"/>
      <c r="AC1037" s="12"/>
      <c r="AD1037" s="12"/>
      <c r="AE1037" s="12"/>
    </row>
    <row r="1038" spans="5:31" s="20" customFormat="1" ht="12.75">
      <c r="E1038" s="159"/>
      <c r="F1038" s="12"/>
      <c r="G1038" s="79"/>
      <c r="H1038" s="79"/>
      <c r="I1038" s="12"/>
      <c r="J1038" s="12"/>
      <c r="K1038" s="12"/>
      <c r="L1038" s="12"/>
      <c r="M1038" s="12"/>
      <c r="N1038" s="12"/>
      <c r="O1038" s="12"/>
      <c r="P1038" s="12"/>
      <c r="Q1038" s="12"/>
      <c r="R1038" s="12"/>
      <c r="S1038" s="12"/>
      <c r="T1038" s="12"/>
      <c r="U1038" s="12"/>
      <c r="V1038" s="12"/>
      <c r="W1038" s="12"/>
      <c r="X1038" s="12"/>
      <c r="Y1038" s="12"/>
      <c r="Z1038" s="12"/>
      <c r="AA1038" s="12"/>
      <c r="AB1038" s="12"/>
      <c r="AC1038" s="12"/>
      <c r="AD1038" s="12"/>
      <c r="AE1038" s="12"/>
    </row>
    <row r="1039" spans="5:31" s="20" customFormat="1" ht="12.75">
      <c r="E1039" s="159"/>
      <c r="F1039" s="12"/>
      <c r="G1039" s="79"/>
      <c r="H1039" s="79"/>
      <c r="I1039" s="12"/>
      <c r="J1039" s="12"/>
      <c r="K1039" s="12"/>
      <c r="L1039" s="12"/>
      <c r="M1039" s="12"/>
      <c r="N1039" s="12"/>
      <c r="O1039" s="12"/>
      <c r="P1039" s="12"/>
      <c r="Q1039" s="12"/>
      <c r="R1039" s="12"/>
      <c r="S1039" s="12"/>
      <c r="T1039" s="12"/>
      <c r="U1039" s="12"/>
      <c r="V1039" s="12"/>
      <c r="W1039" s="12"/>
      <c r="X1039" s="12"/>
      <c r="Y1039" s="12"/>
      <c r="Z1039" s="12"/>
      <c r="AA1039" s="12"/>
      <c r="AB1039" s="12"/>
      <c r="AC1039" s="12"/>
      <c r="AD1039" s="12"/>
      <c r="AE1039" s="12"/>
    </row>
    <row r="1040" spans="5:31" s="20" customFormat="1" ht="12.75">
      <c r="E1040" s="159"/>
      <c r="F1040" s="12"/>
      <c r="G1040" s="79"/>
      <c r="H1040" s="79"/>
      <c r="I1040" s="12"/>
      <c r="J1040" s="12"/>
      <c r="K1040" s="12"/>
      <c r="L1040" s="12"/>
      <c r="M1040" s="12"/>
      <c r="N1040" s="12"/>
      <c r="O1040" s="12"/>
      <c r="P1040" s="12"/>
      <c r="Q1040" s="12"/>
      <c r="R1040" s="12"/>
      <c r="S1040" s="12"/>
      <c r="T1040" s="12"/>
      <c r="U1040" s="12"/>
      <c r="V1040" s="12"/>
      <c r="W1040" s="12"/>
      <c r="X1040" s="12"/>
      <c r="Y1040" s="12"/>
      <c r="Z1040" s="12"/>
      <c r="AA1040" s="12"/>
      <c r="AB1040" s="12"/>
      <c r="AC1040" s="12"/>
      <c r="AD1040" s="12"/>
      <c r="AE1040" s="12"/>
    </row>
    <row r="1041" spans="5:31" s="20" customFormat="1" ht="12.75">
      <c r="E1041" s="159"/>
      <c r="F1041" s="12"/>
      <c r="G1041" s="79"/>
      <c r="H1041" s="79"/>
      <c r="I1041" s="12"/>
      <c r="J1041" s="12"/>
      <c r="K1041" s="12"/>
      <c r="L1041" s="12"/>
      <c r="M1041" s="12"/>
      <c r="N1041" s="12"/>
      <c r="O1041" s="12"/>
      <c r="P1041" s="12"/>
      <c r="Q1041" s="12"/>
      <c r="R1041" s="12"/>
      <c r="S1041" s="12"/>
      <c r="T1041" s="12"/>
      <c r="U1041" s="12"/>
      <c r="V1041" s="12"/>
      <c r="W1041" s="12"/>
      <c r="X1041" s="12"/>
      <c r="Y1041" s="12"/>
      <c r="Z1041" s="12"/>
      <c r="AA1041" s="12"/>
      <c r="AB1041" s="12"/>
      <c r="AC1041" s="12"/>
      <c r="AD1041" s="12"/>
      <c r="AE1041" s="12"/>
    </row>
    <row r="1042" spans="5:31" s="20" customFormat="1" ht="12.75">
      <c r="E1042" s="159"/>
      <c r="F1042" s="12"/>
      <c r="G1042" s="79"/>
      <c r="H1042" s="79"/>
      <c r="I1042" s="12"/>
      <c r="J1042" s="12"/>
      <c r="K1042" s="12"/>
      <c r="L1042" s="12"/>
      <c r="M1042" s="12"/>
      <c r="N1042" s="12"/>
      <c r="O1042" s="12"/>
      <c r="P1042" s="12"/>
      <c r="Q1042" s="12"/>
      <c r="R1042" s="12"/>
      <c r="S1042" s="12"/>
      <c r="T1042" s="12"/>
      <c r="U1042" s="12"/>
      <c r="V1042" s="12"/>
      <c r="W1042" s="12"/>
      <c r="X1042" s="12"/>
      <c r="Y1042" s="12"/>
      <c r="Z1042" s="12"/>
      <c r="AA1042" s="12"/>
      <c r="AB1042" s="12"/>
      <c r="AC1042" s="12"/>
      <c r="AD1042" s="12"/>
      <c r="AE1042" s="12"/>
    </row>
    <row r="1043" spans="5:31" s="20" customFormat="1" ht="12.75">
      <c r="E1043" s="159"/>
      <c r="F1043" s="12"/>
      <c r="G1043" s="79"/>
      <c r="H1043" s="79"/>
      <c r="I1043" s="12"/>
      <c r="J1043" s="12"/>
      <c r="K1043" s="12"/>
      <c r="L1043" s="12"/>
      <c r="M1043" s="12"/>
      <c r="N1043" s="12"/>
      <c r="O1043" s="12"/>
      <c r="P1043" s="12"/>
      <c r="Q1043" s="12"/>
      <c r="R1043" s="12"/>
      <c r="S1043" s="12"/>
      <c r="T1043" s="12"/>
      <c r="U1043" s="12"/>
      <c r="V1043" s="12"/>
      <c r="W1043" s="12"/>
      <c r="X1043" s="12"/>
      <c r="Y1043" s="12"/>
      <c r="Z1043" s="12"/>
      <c r="AA1043" s="12"/>
      <c r="AB1043" s="12"/>
      <c r="AC1043" s="12"/>
      <c r="AD1043" s="12"/>
      <c r="AE1043" s="12"/>
    </row>
    <row r="1044" spans="5:31" s="20" customFormat="1" ht="12.75">
      <c r="E1044" s="159"/>
      <c r="F1044" s="12"/>
      <c r="G1044" s="79"/>
      <c r="H1044" s="79"/>
      <c r="I1044" s="12"/>
      <c r="J1044" s="12"/>
      <c r="K1044" s="12"/>
      <c r="L1044" s="12"/>
      <c r="M1044" s="12"/>
      <c r="N1044" s="12"/>
      <c r="O1044" s="12"/>
      <c r="P1044" s="12"/>
      <c r="Q1044" s="12"/>
      <c r="R1044" s="12"/>
      <c r="S1044" s="12"/>
      <c r="T1044" s="12"/>
      <c r="U1044" s="12"/>
      <c r="V1044" s="12"/>
      <c r="W1044" s="12"/>
      <c r="X1044" s="12"/>
      <c r="Y1044" s="12"/>
      <c r="Z1044" s="12"/>
      <c r="AA1044" s="12"/>
      <c r="AB1044" s="12"/>
      <c r="AC1044" s="12"/>
      <c r="AD1044" s="12"/>
      <c r="AE1044" s="12"/>
    </row>
    <row r="1045" spans="5:31" s="20" customFormat="1" ht="12.75">
      <c r="E1045" s="159"/>
      <c r="F1045" s="12"/>
      <c r="G1045" s="79"/>
      <c r="H1045" s="79"/>
      <c r="I1045" s="12"/>
      <c r="J1045" s="12"/>
      <c r="K1045" s="12"/>
      <c r="L1045" s="12"/>
      <c r="M1045" s="12"/>
      <c r="N1045" s="12"/>
      <c r="O1045" s="12"/>
      <c r="P1045" s="12"/>
      <c r="Q1045" s="12"/>
      <c r="R1045" s="12"/>
      <c r="S1045" s="12"/>
      <c r="T1045" s="12"/>
      <c r="U1045" s="12"/>
      <c r="V1045" s="12"/>
      <c r="W1045" s="12"/>
      <c r="X1045" s="12"/>
      <c r="Y1045" s="12"/>
      <c r="Z1045" s="12"/>
      <c r="AA1045" s="12"/>
      <c r="AB1045" s="12"/>
      <c r="AC1045" s="12"/>
      <c r="AD1045" s="12"/>
      <c r="AE1045" s="12"/>
    </row>
    <row r="1046" spans="5:31" s="20" customFormat="1" ht="12.75">
      <c r="E1046" s="159"/>
      <c r="F1046" s="12"/>
      <c r="G1046" s="79"/>
      <c r="H1046" s="79"/>
      <c r="I1046" s="12"/>
      <c r="J1046" s="12"/>
      <c r="K1046" s="12"/>
      <c r="L1046" s="12"/>
      <c r="M1046" s="12"/>
      <c r="N1046" s="12"/>
      <c r="O1046" s="12"/>
      <c r="P1046" s="12"/>
      <c r="Q1046" s="12"/>
      <c r="R1046" s="12"/>
      <c r="S1046" s="12"/>
      <c r="T1046" s="12"/>
      <c r="U1046" s="12"/>
      <c r="V1046" s="12"/>
      <c r="W1046" s="12"/>
      <c r="X1046" s="12"/>
      <c r="Y1046" s="12"/>
      <c r="Z1046" s="12"/>
      <c r="AA1046" s="12"/>
      <c r="AB1046" s="12"/>
      <c r="AC1046" s="12"/>
      <c r="AD1046" s="12"/>
      <c r="AE1046" s="12"/>
    </row>
    <row r="1047" spans="5:31" s="20" customFormat="1" ht="12.75">
      <c r="E1047" s="159"/>
      <c r="F1047" s="12"/>
      <c r="G1047" s="79"/>
      <c r="H1047" s="79"/>
      <c r="I1047" s="12"/>
      <c r="J1047" s="12"/>
      <c r="K1047" s="12"/>
      <c r="L1047" s="12"/>
      <c r="M1047" s="12"/>
      <c r="N1047" s="12"/>
      <c r="O1047" s="12"/>
      <c r="P1047" s="12"/>
      <c r="Q1047" s="12"/>
      <c r="R1047" s="12"/>
      <c r="S1047" s="12"/>
      <c r="T1047" s="12"/>
      <c r="U1047" s="12"/>
      <c r="V1047" s="12"/>
      <c r="W1047" s="12"/>
      <c r="X1047" s="12"/>
      <c r="Y1047" s="12"/>
      <c r="Z1047" s="12"/>
      <c r="AA1047" s="12"/>
      <c r="AB1047" s="12"/>
      <c r="AC1047" s="12"/>
      <c r="AD1047" s="12"/>
      <c r="AE1047" s="12"/>
    </row>
    <row r="1048" spans="5:31" s="20" customFormat="1" ht="12.75">
      <c r="E1048" s="159"/>
      <c r="F1048" s="12"/>
      <c r="G1048" s="79"/>
      <c r="H1048" s="79"/>
      <c r="I1048" s="12"/>
      <c r="J1048" s="12"/>
      <c r="K1048" s="12"/>
      <c r="L1048" s="12"/>
      <c r="M1048" s="12"/>
      <c r="N1048" s="12"/>
      <c r="O1048" s="12"/>
      <c r="P1048" s="12"/>
      <c r="Q1048" s="12"/>
      <c r="R1048" s="12"/>
      <c r="S1048" s="12"/>
      <c r="T1048" s="12"/>
      <c r="U1048" s="12"/>
      <c r="V1048" s="12"/>
      <c r="W1048" s="12"/>
      <c r="X1048" s="12"/>
      <c r="Y1048" s="12"/>
      <c r="Z1048" s="12"/>
      <c r="AA1048" s="12"/>
      <c r="AB1048" s="12"/>
      <c r="AC1048" s="12"/>
      <c r="AD1048" s="12"/>
      <c r="AE1048" s="12"/>
    </row>
    <row r="1049" spans="5:31" s="20" customFormat="1" ht="12.75">
      <c r="E1049" s="159"/>
      <c r="F1049" s="12"/>
      <c r="G1049" s="79"/>
      <c r="H1049" s="79"/>
      <c r="I1049" s="12"/>
      <c r="J1049" s="12"/>
      <c r="K1049" s="12"/>
      <c r="L1049" s="12"/>
      <c r="M1049" s="12"/>
      <c r="N1049" s="12"/>
      <c r="O1049" s="12"/>
      <c r="P1049" s="12"/>
      <c r="Q1049" s="12"/>
      <c r="R1049" s="12"/>
      <c r="S1049" s="12"/>
      <c r="T1049" s="12"/>
      <c r="U1049" s="12"/>
      <c r="V1049" s="12"/>
      <c r="W1049" s="12"/>
      <c r="X1049" s="12"/>
      <c r="Y1049" s="12"/>
      <c r="Z1049" s="12"/>
      <c r="AA1049" s="12"/>
      <c r="AB1049" s="12"/>
      <c r="AC1049" s="12"/>
      <c r="AD1049" s="12"/>
      <c r="AE1049" s="12"/>
    </row>
    <row r="1050" spans="5:31" s="20" customFormat="1" ht="12.75">
      <c r="E1050" s="159"/>
      <c r="F1050" s="12"/>
      <c r="G1050" s="79"/>
      <c r="H1050" s="79"/>
      <c r="I1050" s="12"/>
      <c r="J1050" s="12"/>
      <c r="K1050" s="12"/>
      <c r="L1050" s="12"/>
      <c r="M1050" s="12"/>
      <c r="N1050" s="12"/>
      <c r="O1050" s="12"/>
      <c r="P1050" s="12"/>
      <c r="Q1050" s="12"/>
      <c r="R1050" s="12"/>
      <c r="S1050" s="12"/>
      <c r="T1050" s="12"/>
      <c r="U1050" s="12"/>
      <c r="V1050" s="12"/>
      <c r="W1050" s="12"/>
      <c r="X1050" s="12"/>
      <c r="Y1050" s="12"/>
      <c r="Z1050" s="12"/>
      <c r="AA1050" s="12"/>
      <c r="AB1050" s="12"/>
      <c r="AC1050" s="12"/>
      <c r="AD1050" s="12"/>
      <c r="AE1050" s="12"/>
    </row>
    <row r="1051" spans="5:31" s="20" customFormat="1" ht="12.75">
      <c r="E1051" s="159"/>
      <c r="F1051" s="12"/>
      <c r="G1051" s="79"/>
      <c r="H1051" s="79"/>
      <c r="I1051" s="12"/>
      <c r="J1051" s="12"/>
      <c r="K1051" s="12"/>
      <c r="L1051" s="12"/>
      <c r="M1051" s="12"/>
      <c r="N1051" s="12"/>
      <c r="O1051" s="12"/>
      <c r="P1051" s="12"/>
      <c r="Q1051" s="12"/>
      <c r="R1051" s="12"/>
      <c r="S1051" s="12"/>
      <c r="T1051" s="12"/>
      <c r="U1051" s="12"/>
      <c r="V1051" s="12"/>
      <c r="W1051" s="12"/>
      <c r="X1051" s="12"/>
      <c r="Y1051" s="12"/>
      <c r="Z1051" s="12"/>
      <c r="AA1051" s="12"/>
      <c r="AB1051" s="12"/>
      <c r="AC1051" s="12"/>
      <c r="AD1051" s="12"/>
      <c r="AE1051" s="12"/>
    </row>
    <row r="1052" spans="5:31" s="20" customFormat="1" ht="12.75">
      <c r="E1052" s="159"/>
      <c r="F1052" s="12"/>
      <c r="G1052" s="79"/>
      <c r="H1052" s="79"/>
      <c r="I1052" s="12"/>
      <c r="J1052" s="12"/>
      <c r="K1052" s="12"/>
      <c r="L1052" s="12"/>
      <c r="M1052" s="12"/>
      <c r="N1052" s="12"/>
      <c r="O1052" s="12"/>
      <c r="P1052" s="12"/>
      <c r="Q1052" s="12"/>
      <c r="R1052" s="12"/>
      <c r="S1052" s="12"/>
      <c r="T1052" s="12"/>
      <c r="U1052" s="12"/>
      <c r="V1052" s="12"/>
      <c r="W1052" s="12"/>
      <c r="X1052" s="12"/>
      <c r="Y1052" s="12"/>
      <c r="Z1052" s="12"/>
      <c r="AA1052" s="12"/>
      <c r="AB1052" s="12"/>
      <c r="AC1052" s="12"/>
      <c r="AD1052" s="12"/>
      <c r="AE1052" s="12"/>
    </row>
    <row r="1053" spans="5:31" s="20" customFormat="1" ht="12.75">
      <c r="E1053" s="159"/>
      <c r="F1053" s="12"/>
      <c r="G1053" s="79"/>
      <c r="H1053" s="79"/>
      <c r="I1053" s="12"/>
      <c r="J1053" s="12"/>
      <c r="K1053" s="12"/>
      <c r="L1053" s="12"/>
      <c r="M1053" s="12"/>
      <c r="N1053" s="12"/>
      <c r="O1053" s="12"/>
      <c r="P1053" s="12"/>
      <c r="Q1053" s="12"/>
      <c r="R1053" s="12"/>
      <c r="S1053" s="12"/>
      <c r="T1053" s="12"/>
      <c r="U1053" s="12"/>
      <c r="V1053" s="12"/>
      <c r="W1053" s="12"/>
      <c r="X1053" s="12"/>
      <c r="Y1053" s="12"/>
      <c r="Z1053" s="12"/>
      <c r="AA1053" s="12"/>
      <c r="AB1053" s="12"/>
      <c r="AC1053" s="12"/>
      <c r="AD1053" s="12"/>
      <c r="AE1053" s="12"/>
    </row>
    <row r="1054" spans="5:31" s="20" customFormat="1" ht="12.75">
      <c r="E1054" s="159"/>
      <c r="F1054" s="12"/>
      <c r="G1054" s="79"/>
      <c r="H1054" s="79"/>
      <c r="I1054" s="12"/>
      <c r="J1054" s="12"/>
      <c r="K1054" s="12"/>
      <c r="L1054" s="12"/>
      <c r="M1054" s="12"/>
      <c r="N1054" s="12"/>
      <c r="O1054" s="12"/>
      <c r="P1054" s="12"/>
      <c r="Q1054" s="12"/>
      <c r="R1054" s="12"/>
      <c r="S1054" s="12"/>
      <c r="T1054" s="12"/>
      <c r="U1054" s="12"/>
      <c r="V1054" s="12"/>
      <c r="W1054" s="12"/>
      <c r="X1054" s="12"/>
      <c r="Y1054" s="12"/>
      <c r="Z1054" s="12"/>
      <c r="AA1054" s="12"/>
      <c r="AB1054" s="12"/>
      <c r="AC1054" s="12"/>
      <c r="AD1054" s="12"/>
      <c r="AE1054" s="12"/>
    </row>
    <row r="1055" spans="5:31" s="20" customFormat="1" ht="12.75">
      <c r="E1055" s="159"/>
      <c r="F1055" s="12"/>
      <c r="G1055" s="79"/>
      <c r="H1055" s="79"/>
      <c r="I1055" s="12"/>
      <c r="J1055" s="12"/>
      <c r="K1055" s="12"/>
      <c r="L1055" s="12"/>
      <c r="M1055" s="12"/>
      <c r="N1055" s="12"/>
      <c r="O1055" s="12"/>
      <c r="P1055" s="12"/>
      <c r="Q1055" s="12"/>
      <c r="R1055" s="12"/>
      <c r="S1055" s="12"/>
      <c r="T1055" s="12"/>
      <c r="U1055" s="12"/>
      <c r="V1055" s="12"/>
      <c r="W1055" s="12"/>
      <c r="X1055" s="12"/>
      <c r="Y1055" s="12"/>
      <c r="Z1055" s="12"/>
      <c r="AA1055" s="12"/>
      <c r="AB1055" s="12"/>
      <c r="AC1055" s="12"/>
      <c r="AD1055" s="12"/>
      <c r="AE1055" s="12"/>
    </row>
    <row r="1056" spans="5:31" s="20" customFormat="1" ht="12.75">
      <c r="E1056" s="159"/>
      <c r="F1056" s="12"/>
      <c r="G1056" s="79"/>
      <c r="H1056" s="79"/>
      <c r="I1056" s="12"/>
      <c r="J1056" s="12"/>
      <c r="K1056" s="12"/>
      <c r="L1056" s="12"/>
      <c r="M1056" s="12"/>
      <c r="N1056" s="12"/>
      <c r="O1056" s="12"/>
      <c r="P1056" s="12"/>
      <c r="Q1056" s="12"/>
      <c r="R1056" s="12"/>
      <c r="S1056" s="12"/>
      <c r="T1056" s="12"/>
      <c r="U1056" s="12"/>
      <c r="V1056" s="12"/>
      <c r="W1056" s="12"/>
      <c r="X1056" s="12"/>
      <c r="Y1056" s="12"/>
      <c r="Z1056" s="12"/>
      <c r="AA1056" s="12"/>
      <c r="AB1056" s="12"/>
      <c r="AC1056" s="12"/>
      <c r="AD1056" s="12"/>
      <c r="AE1056" s="12"/>
    </row>
    <row r="1057" spans="5:31" s="20" customFormat="1" ht="12.75">
      <c r="E1057" s="159"/>
      <c r="F1057" s="12"/>
      <c r="G1057" s="79"/>
      <c r="H1057" s="79"/>
      <c r="I1057" s="12"/>
      <c r="J1057" s="12"/>
      <c r="K1057" s="12"/>
      <c r="L1057" s="12"/>
      <c r="M1057" s="12"/>
      <c r="N1057" s="12"/>
      <c r="O1057" s="12"/>
      <c r="P1057" s="12"/>
      <c r="Q1057" s="12"/>
      <c r="R1057" s="12"/>
      <c r="S1057" s="12"/>
      <c r="T1057" s="12"/>
      <c r="U1057" s="12"/>
      <c r="V1057" s="12"/>
      <c r="W1057" s="12"/>
      <c r="X1057" s="12"/>
      <c r="Y1057" s="12"/>
      <c r="Z1057" s="12"/>
      <c r="AA1057" s="12"/>
      <c r="AB1057" s="12"/>
      <c r="AC1057" s="12"/>
      <c r="AD1057" s="12"/>
      <c r="AE1057" s="12"/>
    </row>
    <row r="1058" spans="5:31" s="20" customFormat="1" ht="12.75">
      <c r="E1058" s="159"/>
      <c r="F1058" s="12"/>
      <c r="G1058" s="79"/>
      <c r="H1058" s="79"/>
      <c r="I1058" s="12"/>
      <c r="J1058" s="12"/>
      <c r="K1058" s="12"/>
      <c r="L1058" s="12"/>
      <c r="M1058" s="12"/>
      <c r="N1058" s="12"/>
      <c r="O1058" s="12"/>
      <c r="P1058" s="12"/>
      <c r="Q1058" s="12"/>
      <c r="R1058" s="12"/>
      <c r="S1058" s="12"/>
      <c r="T1058" s="12"/>
      <c r="U1058" s="12"/>
      <c r="V1058" s="12"/>
      <c r="W1058" s="12"/>
      <c r="X1058" s="12"/>
      <c r="Y1058" s="12"/>
      <c r="Z1058" s="12"/>
      <c r="AA1058" s="12"/>
      <c r="AB1058" s="12"/>
      <c r="AC1058" s="12"/>
      <c r="AD1058" s="12"/>
      <c r="AE1058" s="12"/>
    </row>
    <row r="1059" spans="5:31" s="20" customFormat="1" ht="12.75">
      <c r="E1059" s="159"/>
      <c r="F1059" s="12"/>
      <c r="G1059" s="79"/>
      <c r="H1059" s="79"/>
      <c r="I1059" s="12"/>
      <c r="J1059" s="12"/>
      <c r="K1059" s="12"/>
      <c r="L1059" s="12"/>
      <c r="M1059" s="12"/>
      <c r="N1059" s="12"/>
      <c r="O1059" s="12"/>
      <c r="P1059" s="12"/>
      <c r="Q1059" s="12"/>
      <c r="R1059" s="12"/>
      <c r="S1059" s="12"/>
      <c r="T1059" s="12"/>
      <c r="U1059" s="12"/>
      <c r="V1059" s="12"/>
      <c r="W1059" s="12"/>
      <c r="X1059" s="12"/>
      <c r="Y1059" s="12"/>
      <c r="Z1059" s="12"/>
      <c r="AA1059" s="12"/>
      <c r="AB1059" s="12"/>
      <c r="AC1059" s="12"/>
      <c r="AD1059" s="12"/>
      <c r="AE1059" s="12"/>
    </row>
    <row r="1060" spans="5:31" s="20" customFormat="1" ht="12.75">
      <c r="E1060" s="159"/>
      <c r="F1060" s="12"/>
      <c r="G1060" s="79"/>
      <c r="H1060" s="79"/>
      <c r="I1060" s="12"/>
      <c r="J1060" s="12"/>
      <c r="K1060" s="12"/>
      <c r="L1060" s="12"/>
      <c r="M1060" s="12"/>
      <c r="N1060" s="12"/>
      <c r="O1060" s="12"/>
      <c r="P1060" s="12"/>
      <c r="Q1060" s="12"/>
      <c r="R1060" s="12"/>
      <c r="S1060" s="12"/>
      <c r="T1060" s="12"/>
      <c r="U1060" s="12"/>
      <c r="V1060" s="12"/>
      <c r="W1060" s="12"/>
      <c r="X1060" s="12"/>
      <c r="Y1060" s="12"/>
      <c r="Z1060" s="12"/>
      <c r="AA1060" s="12"/>
      <c r="AB1060" s="12"/>
      <c r="AC1060" s="12"/>
      <c r="AD1060" s="12"/>
      <c r="AE1060" s="12"/>
    </row>
    <row r="1061" spans="5:31" s="20" customFormat="1" ht="12.75">
      <c r="E1061" s="159"/>
      <c r="F1061" s="12"/>
      <c r="G1061" s="79"/>
      <c r="H1061" s="79"/>
      <c r="I1061" s="12"/>
      <c r="J1061" s="12"/>
      <c r="K1061" s="12"/>
      <c r="L1061" s="12"/>
      <c r="M1061" s="12"/>
      <c r="N1061" s="12"/>
      <c r="O1061" s="12"/>
      <c r="P1061" s="12"/>
      <c r="Q1061" s="12"/>
      <c r="R1061" s="12"/>
      <c r="S1061" s="12"/>
      <c r="T1061" s="12"/>
      <c r="U1061" s="12"/>
      <c r="V1061" s="12"/>
      <c r="W1061" s="12"/>
      <c r="X1061" s="12"/>
      <c r="Y1061" s="12"/>
      <c r="Z1061" s="12"/>
      <c r="AA1061" s="12"/>
      <c r="AB1061" s="12"/>
      <c r="AC1061" s="12"/>
      <c r="AD1061" s="12"/>
      <c r="AE1061" s="12"/>
    </row>
    <row r="1062" spans="5:31" s="20" customFormat="1" ht="12.75">
      <c r="E1062" s="159"/>
      <c r="F1062" s="12"/>
      <c r="G1062" s="79"/>
      <c r="H1062" s="79"/>
      <c r="I1062" s="12"/>
      <c r="J1062" s="12"/>
      <c r="K1062" s="12"/>
      <c r="L1062" s="12"/>
      <c r="M1062" s="12"/>
      <c r="N1062" s="12"/>
      <c r="O1062" s="12"/>
      <c r="P1062" s="12"/>
      <c r="Q1062" s="12"/>
      <c r="R1062" s="12"/>
      <c r="S1062" s="12"/>
      <c r="T1062" s="12"/>
      <c r="U1062" s="12"/>
      <c r="V1062" s="12"/>
      <c r="W1062" s="12"/>
      <c r="X1062" s="12"/>
      <c r="Y1062" s="12"/>
      <c r="Z1062" s="12"/>
      <c r="AA1062" s="12"/>
      <c r="AB1062" s="12"/>
      <c r="AC1062" s="12"/>
      <c r="AD1062" s="12"/>
      <c r="AE1062" s="12"/>
    </row>
    <row r="1063" spans="5:31" s="20" customFormat="1" ht="12.75">
      <c r="E1063" s="159"/>
      <c r="F1063" s="12"/>
      <c r="G1063" s="79"/>
      <c r="H1063" s="79"/>
      <c r="I1063" s="12"/>
      <c r="J1063" s="12"/>
      <c r="K1063" s="12"/>
      <c r="L1063" s="12"/>
      <c r="M1063" s="12"/>
      <c r="N1063" s="12"/>
      <c r="O1063" s="12"/>
      <c r="P1063" s="12"/>
      <c r="Q1063" s="12"/>
      <c r="R1063" s="12"/>
      <c r="S1063" s="12"/>
      <c r="T1063" s="12"/>
      <c r="U1063" s="12"/>
      <c r="V1063" s="12"/>
      <c r="W1063" s="12"/>
      <c r="X1063" s="12"/>
      <c r="Y1063" s="12"/>
      <c r="Z1063" s="12"/>
      <c r="AA1063" s="12"/>
      <c r="AB1063" s="12"/>
      <c r="AC1063" s="12"/>
      <c r="AD1063" s="12"/>
      <c r="AE1063" s="12"/>
    </row>
    <row r="1064" spans="5:31" s="20" customFormat="1" ht="12.75">
      <c r="E1064" s="159"/>
      <c r="F1064" s="12"/>
      <c r="G1064" s="79"/>
      <c r="H1064" s="79"/>
      <c r="I1064" s="12"/>
      <c r="J1064" s="12"/>
      <c r="K1064" s="12"/>
      <c r="L1064" s="12"/>
      <c r="M1064" s="12"/>
      <c r="N1064" s="12"/>
      <c r="O1064" s="12"/>
      <c r="P1064" s="12"/>
      <c r="Q1064" s="12"/>
      <c r="R1064" s="12"/>
      <c r="S1064" s="12"/>
      <c r="T1064" s="12"/>
      <c r="U1064" s="12"/>
      <c r="V1064" s="12"/>
      <c r="W1064" s="12"/>
      <c r="X1064" s="12"/>
      <c r="Y1064" s="12"/>
      <c r="Z1064" s="12"/>
      <c r="AA1064" s="12"/>
      <c r="AB1064" s="12"/>
      <c r="AC1064" s="12"/>
      <c r="AD1064" s="12"/>
      <c r="AE1064" s="12"/>
    </row>
    <row r="1065" spans="5:31" s="20" customFormat="1" ht="12.75">
      <c r="E1065" s="159"/>
      <c r="F1065" s="12"/>
      <c r="G1065" s="79"/>
      <c r="H1065" s="79"/>
      <c r="I1065" s="12"/>
      <c r="J1065" s="12"/>
      <c r="K1065" s="12"/>
      <c r="L1065" s="12"/>
      <c r="M1065" s="12"/>
      <c r="N1065" s="12"/>
      <c r="O1065" s="12"/>
      <c r="P1065" s="12"/>
      <c r="Q1065" s="12"/>
      <c r="R1065" s="12"/>
      <c r="S1065" s="12"/>
      <c r="T1065" s="12"/>
      <c r="U1065" s="12"/>
      <c r="V1065" s="12"/>
      <c r="W1065" s="12"/>
      <c r="X1065" s="12"/>
      <c r="Y1065" s="12"/>
      <c r="Z1065" s="12"/>
      <c r="AA1065" s="12"/>
      <c r="AB1065" s="12"/>
      <c r="AC1065" s="12"/>
      <c r="AD1065" s="12"/>
      <c r="AE1065" s="12"/>
    </row>
    <row r="1066" spans="5:31" s="20" customFormat="1" ht="12.75">
      <c r="E1066" s="159"/>
      <c r="F1066" s="12"/>
      <c r="G1066" s="79"/>
      <c r="H1066" s="79"/>
      <c r="I1066" s="12"/>
      <c r="J1066" s="12"/>
      <c r="K1066" s="12"/>
      <c r="L1066" s="12"/>
      <c r="M1066" s="12"/>
      <c r="N1066" s="12"/>
      <c r="O1066" s="12"/>
      <c r="P1066" s="12"/>
      <c r="Q1066" s="12"/>
      <c r="R1066" s="12"/>
      <c r="S1066" s="12"/>
      <c r="T1066" s="12"/>
      <c r="U1066" s="12"/>
      <c r="V1066" s="12"/>
      <c r="W1066" s="12"/>
      <c r="X1066" s="12"/>
      <c r="Y1066" s="12"/>
      <c r="Z1066" s="12"/>
      <c r="AA1066" s="12"/>
      <c r="AB1066" s="12"/>
      <c r="AC1066" s="12"/>
      <c r="AD1066" s="12"/>
      <c r="AE1066" s="12"/>
    </row>
    <row r="1067" spans="5:31" s="20" customFormat="1" ht="12.75">
      <c r="E1067" s="159"/>
      <c r="F1067" s="12"/>
      <c r="G1067" s="79"/>
      <c r="H1067" s="79"/>
      <c r="I1067" s="12"/>
      <c r="J1067" s="12"/>
      <c r="K1067" s="12"/>
      <c r="L1067" s="12"/>
      <c r="M1067" s="12"/>
      <c r="N1067" s="12"/>
      <c r="O1067" s="12"/>
      <c r="P1067" s="12"/>
      <c r="Q1067" s="12"/>
      <c r="R1067" s="12"/>
      <c r="S1067" s="12"/>
      <c r="T1067" s="12"/>
      <c r="U1067" s="12"/>
      <c r="V1067" s="12"/>
      <c r="W1067" s="12"/>
      <c r="X1067" s="12"/>
      <c r="Y1067" s="12"/>
      <c r="Z1067" s="12"/>
      <c r="AA1067" s="12"/>
      <c r="AB1067" s="12"/>
      <c r="AC1067" s="12"/>
      <c r="AD1067" s="12"/>
      <c r="AE1067" s="12"/>
    </row>
    <row r="1068" spans="5:31" s="20" customFormat="1" ht="12.75">
      <c r="E1068" s="159"/>
      <c r="F1068" s="12"/>
      <c r="G1068" s="79"/>
      <c r="H1068" s="79"/>
      <c r="I1068" s="12"/>
      <c r="J1068" s="12"/>
      <c r="K1068" s="12"/>
      <c r="L1068" s="12"/>
      <c r="M1068" s="12"/>
      <c r="N1068" s="12"/>
      <c r="O1068" s="12"/>
      <c r="P1068" s="12"/>
      <c r="Q1068" s="12"/>
      <c r="R1068" s="12"/>
      <c r="S1068" s="12"/>
      <c r="T1068" s="12"/>
      <c r="U1068" s="12"/>
      <c r="V1068" s="12"/>
      <c r="W1068" s="12"/>
      <c r="X1068" s="12"/>
      <c r="Y1068" s="12"/>
      <c r="Z1068" s="12"/>
      <c r="AA1068" s="12"/>
      <c r="AB1068" s="12"/>
      <c r="AC1068" s="12"/>
      <c r="AD1068" s="12"/>
      <c r="AE1068" s="12"/>
    </row>
    <row r="1069" spans="5:31" s="20" customFormat="1" ht="12.75">
      <c r="E1069" s="159"/>
      <c r="F1069" s="12"/>
      <c r="G1069" s="79"/>
      <c r="H1069" s="79"/>
      <c r="I1069" s="12"/>
      <c r="J1069" s="12"/>
      <c r="K1069" s="12"/>
      <c r="L1069" s="12"/>
      <c r="M1069" s="12"/>
      <c r="N1069" s="12"/>
      <c r="O1069" s="12"/>
      <c r="P1069" s="12"/>
      <c r="Q1069" s="12"/>
      <c r="R1069" s="12"/>
      <c r="S1069" s="12"/>
      <c r="T1069" s="12"/>
      <c r="U1069" s="12"/>
      <c r="V1069" s="12"/>
      <c r="W1069" s="12"/>
      <c r="X1069" s="12"/>
      <c r="Y1069" s="12"/>
      <c r="Z1069" s="12"/>
      <c r="AA1069" s="12"/>
      <c r="AB1069" s="12"/>
      <c r="AC1069" s="12"/>
      <c r="AD1069" s="12"/>
      <c r="AE1069" s="12"/>
    </row>
    <row r="1070" spans="5:31" s="20" customFormat="1" ht="12.75">
      <c r="E1070" s="159"/>
      <c r="F1070" s="12"/>
      <c r="G1070" s="79"/>
      <c r="H1070" s="79"/>
      <c r="I1070" s="12"/>
      <c r="J1070" s="12"/>
      <c r="K1070" s="12"/>
      <c r="L1070" s="12"/>
      <c r="M1070" s="12"/>
      <c r="N1070" s="12"/>
      <c r="O1070" s="12"/>
      <c r="P1070" s="12"/>
      <c r="Q1070" s="12"/>
      <c r="R1070" s="12"/>
      <c r="S1070" s="12"/>
      <c r="T1070" s="12"/>
      <c r="U1070" s="12"/>
      <c r="V1070" s="12"/>
      <c r="W1070" s="12"/>
      <c r="X1070" s="12"/>
      <c r="Y1070" s="12"/>
      <c r="Z1070" s="12"/>
      <c r="AA1070" s="12"/>
      <c r="AB1070" s="12"/>
      <c r="AC1070" s="12"/>
      <c r="AD1070" s="12"/>
      <c r="AE1070" s="12"/>
    </row>
    <row r="1071" spans="5:31" s="20" customFormat="1" ht="12.75">
      <c r="E1071" s="159"/>
      <c r="F1071" s="12"/>
      <c r="G1071" s="79"/>
      <c r="H1071" s="79"/>
      <c r="I1071" s="12"/>
      <c r="J1071" s="12"/>
      <c r="K1071" s="12"/>
      <c r="L1071" s="12"/>
      <c r="M1071" s="12"/>
      <c r="N1071" s="12"/>
      <c r="O1071" s="12"/>
      <c r="P1071" s="12"/>
      <c r="Q1071" s="12"/>
      <c r="R1071" s="12"/>
      <c r="S1071" s="12"/>
      <c r="T1071" s="12"/>
      <c r="U1071" s="12"/>
      <c r="V1071" s="12"/>
      <c r="W1071" s="12"/>
      <c r="X1071" s="12"/>
      <c r="Y1071" s="12"/>
      <c r="Z1071" s="12"/>
      <c r="AA1071" s="12"/>
      <c r="AB1071" s="12"/>
      <c r="AC1071" s="12"/>
      <c r="AD1071" s="12"/>
      <c r="AE1071" s="12"/>
    </row>
    <row r="1072" spans="5:31" s="20" customFormat="1" ht="12.75">
      <c r="E1072" s="159"/>
      <c r="F1072" s="12"/>
      <c r="G1072" s="79"/>
      <c r="H1072" s="79"/>
      <c r="I1072" s="12"/>
      <c r="J1072" s="12"/>
      <c r="K1072" s="12"/>
      <c r="L1072" s="12"/>
      <c r="M1072" s="12"/>
      <c r="N1072" s="12"/>
      <c r="O1072" s="12"/>
      <c r="P1072" s="12"/>
      <c r="Q1072" s="12"/>
      <c r="R1072" s="12"/>
      <c r="S1072" s="12"/>
      <c r="T1072" s="12"/>
      <c r="U1072" s="12"/>
      <c r="V1072" s="12"/>
      <c r="W1072" s="12"/>
      <c r="X1072" s="12"/>
      <c r="Y1072" s="12"/>
      <c r="Z1072" s="12"/>
      <c r="AA1072" s="12"/>
      <c r="AB1072" s="12"/>
      <c r="AC1072" s="12"/>
      <c r="AD1072" s="12"/>
      <c r="AE1072" s="12"/>
    </row>
    <row r="1073" spans="5:31" s="20" customFormat="1" ht="12.75">
      <c r="E1073" s="159"/>
      <c r="F1073" s="12"/>
      <c r="G1073" s="79"/>
      <c r="H1073" s="79"/>
      <c r="I1073" s="12"/>
      <c r="J1073" s="12"/>
      <c r="K1073" s="12"/>
      <c r="L1073" s="12"/>
      <c r="M1073" s="12"/>
      <c r="N1073" s="12"/>
      <c r="O1073" s="12"/>
      <c r="P1073" s="12"/>
      <c r="Q1073" s="12"/>
      <c r="R1073" s="12"/>
      <c r="S1073" s="12"/>
      <c r="T1073" s="12"/>
      <c r="U1073" s="12"/>
      <c r="V1073" s="12"/>
      <c r="W1073" s="12"/>
      <c r="X1073" s="12"/>
      <c r="Y1073" s="12"/>
      <c r="Z1073" s="12"/>
      <c r="AA1073" s="12"/>
      <c r="AB1073" s="12"/>
      <c r="AC1073" s="12"/>
      <c r="AD1073" s="12"/>
      <c r="AE1073" s="12"/>
    </row>
  </sheetData>
  <sheetProtection/>
  <mergeCells count="111">
    <mergeCell ref="A213:E213"/>
    <mergeCell ref="A203:B203"/>
    <mergeCell ref="A204:B204"/>
    <mergeCell ref="A209:B209"/>
    <mergeCell ref="A208:B208"/>
    <mergeCell ref="A207:B207"/>
    <mergeCell ref="A212:B212"/>
    <mergeCell ref="A211:B211"/>
    <mergeCell ref="A206:B206"/>
    <mergeCell ref="A210:B210"/>
    <mergeCell ref="A205:B205"/>
    <mergeCell ref="A180:B180"/>
    <mergeCell ref="A186:B186"/>
    <mergeCell ref="A202:B202"/>
    <mergeCell ref="A197:B197"/>
    <mergeCell ref="A187:B187"/>
    <mergeCell ref="A200:E200"/>
    <mergeCell ref="A198:E198"/>
    <mergeCell ref="A166:B166"/>
    <mergeCell ref="A154:C154"/>
    <mergeCell ref="A164:C164"/>
    <mergeCell ref="A160:B160"/>
    <mergeCell ref="A162:B162"/>
    <mergeCell ref="A165:B165"/>
    <mergeCell ref="A163:B163"/>
    <mergeCell ref="A149:C149"/>
    <mergeCell ref="A167:C167"/>
    <mergeCell ref="A201:B201"/>
    <mergeCell ref="A194:B194"/>
    <mergeCell ref="A172:C172"/>
    <mergeCell ref="A195:C195"/>
    <mergeCell ref="A196:E196"/>
    <mergeCell ref="A179:E179"/>
    <mergeCell ref="A175:C175"/>
    <mergeCell ref="A174:E174"/>
    <mergeCell ref="A178:E178"/>
    <mergeCell ref="A169:C169"/>
    <mergeCell ref="A168:E168"/>
    <mergeCell ref="A171:E171"/>
    <mergeCell ref="A173:C173"/>
    <mergeCell ref="A152:E152"/>
    <mergeCell ref="A155:E155"/>
    <mergeCell ref="A142:C142"/>
    <mergeCell ref="A101:E101"/>
    <mergeCell ref="A119:E119"/>
    <mergeCell ref="A145:B145"/>
    <mergeCell ref="A150:E150"/>
    <mergeCell ref="A151:E151"/>
    <mergeCell ref="A102:E102"/>
    <mergeCell ref="A113:E113"/>
    <mergeCell ref="A100:C100"/>
    <mergeCell ref="A159:E159"/>
    <mergeCell ref="A157:C157"/>
    <mergeCell ref="A137:E137"/>
    <mergeCell ref="A126:C126"/>
    <mergeCell ref="A120:C120"/>
    <mergeCell ref="A124:C124"/>
    <mergeCell ref="A132:C132"/>
    <mergeCell ref="A148:C148"/>
    <mergeCell ref="A146:B146"/>
    <mergeCell ref="A144:B144"/>
    <mergeCell ref="A135:C135"/>
    <mergeCell ref="A107:C107"/>
    <mergeCell ref="A125:E125"/>
    <mergeCell ref="A141:C141"/>
    <mergeCell ref="A143:E143"/>
    <mergeCell ref="A96:E96"/>
    <mergeCell ref="A75:E75"/>
    <mergeCell ref="A106:C106"/>
    <mergeCell ref="A118:C118"/>
    <mergeCell ref="A114:E114"/>
    <mergeCell ref="A115:B115"/>
    <mergeCell ref="A111:C111"/>
    <mergeCell ref="A108:E108"/>
    <mergeCell ref="A95:E95"/>
    <mergeCell ref="A86:C86"/>
    <mergeCell ref="A65:E65"/>
    <mergeCell ref="A69:C69"/>
    <mergeCell ref="A79:E79"/>
    <mergeCell ref="A77:E77"/>
    <mergeCell ref="A70:C70"/>
    <mergeCell ref="A72:C72"/>
    <mergeCell ref="A78:E78"/>
    <mergeCell ref="A71:C71"/>
    <mergeCell ref="A76:C76"/>
    <mergeCell ref="A73:E73"/>
    <mergeCell ref="A38:E38"/>
    <mergeCell ref="A51:E51"/>
    <mergeCell ref="A54:C54"/>
    <mergeCell ref="A64:C64"/>
    <mergeCell ref="A59:E59"/>
    <mergeCell ref="A15:C15"/>
    <mergeCell ref="A37:E37"/>
    <mergeCell ref="A22:C22"/>
    <mergeCell ref="A58:C58"/>
    <mergeCell ref="A50:C50"/>
    <mergeCell ref="A45:C45"/>
    <mergeCell ref="A46:E46"/>
    <mergeCell ref="A55:E55"/>
    <mergeCell ref="A23:E23"/>
    <mergeCell ref="A28:C28"/>
    <mergeCell ref="A29:E29"/>
    <mergeCell ref="A36:C36"/>
    <mergeCell ref="A35:C35"/>
    <mergeCell ref="A1:E1"/>
    <mergeCell ref="A5:E5"/>
    <mergeCell ref="A3:E3"/>
    <mergeCell ref="A16:E16"/>
    <mergeCell ref="A9:E9"/>
    <mergeCell ref="A4:E4"/>
    <mergeCell ref="A8:C8"/>
  </mergeCells>
  <printOptions horizontalCentered="1" verticalCentered="1"/>
  <pageMargins left="0.22" right="0.31496062992125984" top="0.18" bottom="0.2755905511811024" header="0.15748031496062992" footer="0.2755905511811024"/>
  <pageSetup fitToHeight="0" fitToWidth="1" horizontalDpi="600" verticalDpi="600" orientation="landscape" paperSize="9" r:id="rId1"/>
  <headerFooter alignWithMargins="0">
    <oddFooter>&amp;CStránka &amp;P z &amp;N</oddFooter>
  </headerFooter>
  <rowBreaks count="5" manualBreakCount="5">
    <brk id="35" max="4" man="1"/>
    <brk id="71" max="4" man="1"/>
    <brk id="112" max="5" man="1"/>
    <brk id="142" max="255" man="1"/>
    <brk id="176" max="4" man="1"/>
  </rowBreaks>
  <colBreaks count="1" manualBreakCount="1">
    <brk id="1" max="20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</dc:creator>
  <cp:keywords/>
  <dc:description/>
  <cp:lastModifiedBy>dkubikov</cp:lastModifiedBy>
  <cp:lastPrinted>2017-05-05T08:11:10Z</cp:lastPrinted>
  <dcterms:created xsi:type="dcterms:W3CDTF">2010-03-05T09:38:51Z</dcterms:created>
  <dcterms:modified xsi:type="dcterms:W3CDTF">2017-06-01T08:26:59Z</dcterms:modified>
  <cp:category/>
  <cp:version/>
  <cp:contentType/>
  <cp:contentStatus/>
</cp:coreProperties>
</file>