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  <definedName name="_xlnm.Print_Area" localSheetId="0">'List1'!$1:$233</definedName>
    <definedName name="_xlnm.Print_Area" localSheetId="1">'List2'!$A$1:$AL$52</definedName>
    <definedName name="_xlnm.Print_Titles">'List1'!$6:$6</definedName>
  </definedNames>
  <calcPr fullCalcOnLoad="1"/>
</workbook>
</file>

<file path=xl/sharedStrings.xml><?xml version="1.0" encoding="utf-8"?>
<sst xmlns="http://schemas.openxmlformats.org/spreadsheetml/2006/main" count="538" uniqueCount="459">
  <si>
    <t>Vývoz 2000</t>
  </si>
  <si>
    <t>Dovoz 2000</t>
  </si>
  <si>
    <t>Obrat 2000</t>
  </si>
  <si>
    <t>Afghánistán</t>
  </si>
  <si>
    <t>Albánie</t>
  </si>
  <si>
    <t>Alžírsko</t>
  </si>
  <si>
    <t>Andorra</t>
  </si>
  <si>
    <t>Angola</t>
  </si>
  <si>
    <t>Antigua a Barbuda</t>
  </si>
  <si>
    <t>Argentina</t>
  </si>
  <si>
    <t>Arménie</t>
  </si>
  <si>
    <t>Aruba</t>
  </si>
  <si>
    <t>Austrálie</t>
  </si>
  <si>
    <t>Australská Oceánie</t>
  </si>
  <si>
    <t>Ázerbájdžán</t>
  </si>
  <si>
    <t>Bahamy</t>
  </si>
  <si>
    <t>Bahrajn</t>
  </si>
  <si>
    <t>Bangladéš</t>
  </si>
  <si>
    <t>Barbados</t>
  </si>
  <si>
    <t>Belgie</t>
  </si>
  <si>
    <t>Belize</t>
  </si>
  <si>
    <t>Bělorusko</t>
  </si>
  <si>
    <t>Benin</t>
  </si>
  <si>
    <t>Bermudy</t>
  </si>
  <si>
    <t>Bolívie</t>
  </si>
  <si>
    <t>Bosna a Hercegovina</t>
  </si>
  <si>
    <t>Botswana</t>
  </si>
  <si>
    <t>Brazílie</t>
  </si>
  <si>
    <t>Brit. Panenské ostrovy</t>
  </si>
  <si>
    <t>Brunej</t>
  </si>
  <si>
    <t>Bulharsko</t>
  </si>
  <si>
    <t>Burkina Faso</t>
  </si>
  <si>
    <t>Burundi</t>
  </si>
  <si>
    <t>Čad</t>
  </si>
  <si>
    <t>Česká republika</t>
  </si>
  <si>
    <t>Čína</t>
  </si>
  <si>
    <t>Dánsko</t>
  </si>
  <si>
    <t>Dominika</t>
  </si>
  <si>
    <t>Dominikánská republika</t>
  </si>
  <si>
    <t>Džibuti</t>
  </si>
  <si>
    <t>Egypt</t>
  </si>
  <si>
    <t>Ekvádor</t>
  </si>
  <si>
    <t>Eritrea</t>
  </si>
  <si>
    <t>Estonsko</t>
  </si>
  <si>
    <t>Etiopie</t>
  </si>
  <si>
    <t>Faerské ostrovy</t>
  </si>
  <si>
    <t>Falklandy (Malvíny)</t>
  </si>
  <si>
    <t>Fidži</t>
  </si>
  <si>
    <t>Filipíny</t>
  </si>
  <si>
    <t>Finsko</t>
  </si>
  <si>
    <t>Francie</t>
  </si>
  <si>
    <t>Francouzská Polynésie</t>
  </si>
  <si>
    <t xml:space="preserve">Gabon </t>
  </si>
  <si>
    <t>Gambie</t>
  </si>
  <si>
    <t>Ghana</t>
  </si>
  <si>
    <t>Gibraltar</t>
  </si>
  <si>
    <t>Grenada</t>
  </si>
  <si>
    <t>Grónsko</t>
  </si>
  <si>
    <t>Gruzie</t>
  </si>
  <si>
    <t>Guatemala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</si>
  <si>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</si>
  <si>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</si>
  <si>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</si>
  <si>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</si>
  <si>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</si>
  <si>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</si>
  <si>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</si>
  <si>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</si>
  <si>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</si>
  <si>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 xml:space="preserve">Indonésie 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</si>
  <si>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</si>
  <si>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</si>
  <si>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</si>
  <si>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</si>
  <si>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</si>
  <si>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</si>
  <si>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</si>
  <si>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</si>
  <si>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Jemen</t>
  </si>
  <si>
    <t>Jihoafrická republika</t>
  </si>
  <si>
    <t>Jordánsko</t>
  </si>
  <si>
    <t>Jugoslávie</t>
  </si>
  <si>
    <t>Kajmanské ostrovy</t>
  </si>
  <si>
    <t>Kambodža</t>
  </si>
  <si>
    <t>Kamerun</t>
  </si>
  <si>
    <t>Kanada</t>
  </si>
  <si>
    <t>Kapverdy</t>
  </si>
  <si>
    <t>Katar</t>
  </si>
  <si>
    <t>Kazachstán</t>
  </si>
  <si>
    <t>Keňa</t>
  </si>
  <si>
    <t>Kiribati</t>
  </si>
  <si>
    <t>KLDR</t>
  </si>
  <si>
    <t>Kolumbie</t>
  </si>
  <si>
    <t>Komory</t>
  </si>
  <si>
    <t>Kongo</t>
  </si>
  <si>
    <t>Konžská dem.republika</t>
  </si>
  <si>
    <t>Korejská republika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</si>
  <si>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</si>
  <si>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</si>
  <si>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</si>
  <si>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</si>
  <si>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</si>
  <si>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</si>
  <si>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</si>
  <si>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</si>
  <si>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</si>
  <si>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</si>
  <si>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</si>
  <si>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</si>
  <si>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</si>
  <si>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</si>
  <si>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</si>
  <si>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</si>
  <si>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</si>
  <si>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</si>
  <si>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</si>
  <si>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</si>
  <si>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</si>
  <si>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</si>
  <si>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</si>
  <si>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Maroko</t>
  </si>
  <si>
    <t>Marshallovy ostrovy</t>
  </si>
  <si>
    <t>Mauretánie</t>
  </si>
  <si>
    <t>Mauricius</t>
  </si>
  <si>
    <t>Mayotte</t>
  </si>
  <si>
    <t>Mexiko</t>
  </si>
  <si>
    <t>Moldavsko</t>
  </si>
  <si>
    <t>Mongolsko</t>
  </si>
  <si>
    <t>Montserrat</t>
  </si>
  <si>
    <t>Mosambik</t>
  </si>
  <si>
    <t>Myanmar</t>
  </si>
  <si>
    <t>Namibie</t>
  </si>
  <si>
    <t>Nauru</t>
  </si>
  <si>
    <t>Německo</t>
  </si>
  <si>
    <t>Nepál</t>
  </si>
  <si>
    <t>Nespecifikováno</t>
  </si>
  <si>
    <t>Niger</t>
  </si>
  <si>
    <t>Nigérie</t>
  </si>
  <si>
    <t>Nikaragua</t>
  </si>
  <si>
    <t>Nizozemské Antily</t>
  </si>
  <si>
    <t>Nizozemsko</t>
  </si>
  <si>
    <t>Norsko</t>
  </si>
  <si>
    <t>Nová Kaledonie</t>
  </si>
  <si>
    <t>Novozélandská Oceánie</t>
  </si>
  <si>
    <t>Nový Zéland</t>
  </si>
  <si>
    <t>Omán</t>
  </si>
  <si>
    <t>Pákistán</t>
  </si>
  <si>
    <t>Palestina</t>
  </si>
  <si>
    <t>Panama</t>
  </si>
  <si>
    <t>Papua Nová Guinea</t>
  </si>
  <si>
    <t>Paraguay</t>
  </si>
  <si>
    <t>Peru</t>
  </si>
  <si>
    <t>Pitcairn</t>
  </si>
  <si>
    <t>Pobřeží slonoviny</t>
  </si>
  <si>
    <t>Polární oblasti</t>
  </si>
  <si>
    <t>Polsko</t>
  </si>
  <si>
    <t>Portugalsko</t>
  </si>
  <si>
    <t>Rakousko</t>
  </si>
  <si>
    <t>Rovníková Guinea</t>
  </si>
  <si>
    <t>Rumunsko</t>
  </si>
  <si>
    <t>Rusko</t>
  </si>
  <si>
    <t>Rwanda</t>
  </si>
  <si>
    <t>Řecko</t>
  </si>
  <si>
    <t>Salvador</t>
  </si>
  <si>
    <t>Samoa</t>
  </si>
  <si>
    <t>San Marino</t>
  </si>
  <si>
    <t>Saúdská Arábie</t>
  </si>
  <si>
    <t>Senegal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</si>
  <si>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</si>
  <si>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</si>
  <si>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</si>
  <si>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</si>
  <si>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</si>
  <si>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</si>
  <si>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</si>
  <si>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Srí Lanka</t>
  </si>
  <si>
    <t>St. Pierre a Miquelon</t>
  </si>
  <si>
    <t>Středoafrická republika</t>
  </si>
  <si>
    <t>Súdán</t>
  </si>
  <si>
    <t>Surinam</t>
  </si>
  <si>
    <t>Sv. Helena</t>
  </si>
  <si>
    <t>Sv. Kryštof a Nevis</t>
  </si>
  <si>
    <t>Sv. Lucie</t>
  </si>
  <si>
    <t>Sv.Vincenc a Grenadiny</t>
  </si>
  <si>
    <t>Svazijsko</t>
  </si>
  <si>
    <t>Sýrie</t>
  </si>
  <si>
    <t>Šalamounovy ostrovy</t>
  </si>
  <si>
    <t>Španělsko</t>
  </si>
  <si>
    <t>Švédsko</t>
  </si>
  <si>
    <t>Švýcarsko</t>
  </si>
  <si>
    <t>Tádžikistán</t>
  </si>
  <si>
    <t>Tanzánie</t>
  </si>
  <si>
    <t>Thajsko</t>
  </si>
  <si>
    <t>Tchaj-wan</t>
  </si>
  <si>
    <t>Togo</t>
  </si>
  <si>
    <t>Tonga</t>
  </si>
  <si>
    <t>Trininad a Tobago</t>
  </si>
  <si>
    <t>Tunisko</t>
  </si>
  <si>
    <t>Turecko</t>
  </si>
  <si>
    <t>Turkmenistán</t>
  </si>
  <si>
    <t>Turks a Caicos</t>
  </si>
  <si>
    <t>Tuvalu</t>
  </si>
  <si>
    <t>Uganda</t>
  </si>
  <si>
    <t>Ukrajina</t>
  </si>
  <si>
    <t>Uruguay</t>
  </si>
  <si>
    <t>USA</t>
  </si>
  <si>
    <t>USA Oceánie</t>
  </si>
  <si>
    <t>Uzbekistán</t>
  </si>
  <si>
    <t>Vatikán</t>
  </si>
  <si>
    <t>Velká Británie</t>
  </si>
  <si>
    <t>Venezuela</t>
  </si>
  <si>
    <t>Vietnam</t>
  </si>
  <si>
    <t>Wallis a Futuna</t>
  </si>
  <si>
    <t>Zambie</t>
  </si>
  <si>
    <t>Zimbabwe</t>
  </si>
  <si>
    <t>Zdroj: Celní správa ČR</t>
  </si>
  <si>
    <t>Vývoz 2001</t>
  </si>
  <si>
    <t>Dovoz 2001</t>
  </si>
  <si>
    <t>Saldo 2001</t>
  </si>
  <si>
    <t>Obrat 2001</t>
  </si>
  <si>
    <t>2001/2000</t>
  </si>
  <si>
    <t>Americká Samoa</t>
  </si>
  <si>
    <t>Cookovy ostrovy</t>
  </si>
  <si>
    <t>Heardův ostrov a McDonaldovy ostrovy</t>
  </si>
  <si>
    <t>Niue</t>
  </si>
  <si>
    <t>Anguilla</t>
  </si>
  <si>
    <t>Bhútán</t>
  </si>
  <si>
    <t>Guam</t>
  </si>
  <si>
    <t>Kokosové ostrovy</t>
  </si>
  <si>
    <t>Mikronésie</t>
  </si>
  <si>
    <t>Severní Mariany</t>
  </si>
  <si>
    <t>Tokelau</t>
  </si>
  <si>
    <t>Vanuatu</t>
  </si>
  <si>
    <t>Vánoční ostrov</t>
  </si>
  <si>
    <t>Východní Timor</t>
  </si>
  <si>
    <t>Americké Panenské ostrovy</t>
  </si>
  <si>
    <t>Sv. Tomáš a Princův ostrov</t>
  </si>
  <si>
    <t>-</t>
  </si>
  <si>
    <t>Podíl v 2001</t>
  </si>
  <si>
    <t>216.</t>
  </si>
  <si>
    <t>217.-219.</t>
  </si>
  <si>
    <t>220.-227.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</si>
  <si>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</si>
  <si>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</si>
  <si>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</si>
  <si>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</si>
  <si>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</si>
  <si>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</si>
  <si>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</si>
  <si>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</si>
  <si>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</si>
  <si>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205.-206.</t>
  </si>
  <si>
    <t>204.</t>
  </si>
  <si>
    <t>203.</t>
  </si>
  <si>
    <t>202.</t>
  </si>
  <si>
    <t>201.</t>
  </si>
  <si>
    <t>200.</t>
  </si>
  <si>
    <t>199.</t>
  </si>
  <si>
    <t>198.</t>
  </si>
  <si>
    <t>196.-197.</t>
  </si>
  <si>
    <t>188.</t>
  </si>
  <si>
    <t>195.</t>
  </si>
  <si>
    <t>194.</t>
  </si>
  <si>
    <t>193.</t>
  </si>
  <si>
    <t>192.</t>
  </si>
  <si>
    <t>191.</t>
  </si>
  <si>
    <t>190.</t>
  </si>
  <si>
    <t>189.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</si>
  <si>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</si>
  <si>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</si>
  <si>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</si>
  <si>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</si>
  <si>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</si>
  <si>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</si>
  <si>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</si>
  <si>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</si>
  <si>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</si>
  <si>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</si>
  <si>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</si>
  <si>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</si>
  <si>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</si>
  <si>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</si>
  <si>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</si>
  <si>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</si>
  <si>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</si>
  <si>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</si>
  <si>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</si>
  <si>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</si>
  <si>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</si>
  <si>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</si>
  <si>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</si>
  <si>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</si>
  <si>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</si>
  <si>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</si>
  <si>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</si>
  <si>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</si>
  <si>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</si>
  <si>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</si>
  <si>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</si>
  <si>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</si>
  <si>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</si>
  <si>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</si>
  <si>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</si>
  <si>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</si>
  <si>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</si>
  <si>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</si>
  <si>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</si>
  <si>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</si>
  <si>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</si>
  <si>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</si>
  <si>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</si>
  <si>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</si>
  <si>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</si>
  <si>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</si>
  <si>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</si>
  <si>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</si>
  <si>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</si>
  <si>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</si>
  <si>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</si>
  <si>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</si>
  <si>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</si>
  <si>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</si>
  <si>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</si>
  <si>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</si>
  <si>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</si>
  <si>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</si>
  <si>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</si>
  <si>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</si>
  <si>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</si>
  <si>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</si>
  <si>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</si>
  <si>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</si>
  <si>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</si>
  <si>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</si>
  <si>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</si>
  <si>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</si>
  <si>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</si>
  <si>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</si>
  <si>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</si>
  <si>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</si>
  <si>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</si>
  <si>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</si>
  <si>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</si>
  <si>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</si>
  <si>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</si>
  <si>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</si>
  <si>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</si>
  <si>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</si>
  <si>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</si>
  <si>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</si>
  <si>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</si>
  <si>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</si>
  <si>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</si>
  <si>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</si>
  <si>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</si>
  <si>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</si>
  <si>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</si>
  <si>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</si>
  <si>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</si>
  <si>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</si>
  <si>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</si>
  <si>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</si>
  <si>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</si>
  <si>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</si>
  <si>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</si>
  <si>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</si>
  <si>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</si>
  <si>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</si>
  <si>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</si>
  <si>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</si>
  <si>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</si>
  <si>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</si>
  <si>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</si>
  <si>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</si>
  <si>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</si>
  <si>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</si>
  <si>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</si>
  <si>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</si>
  <si>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</si>
  <si>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</si>
  <si>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</si>
  <si>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</si>
  <si>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</si>
  <si>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</si>
  <si>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</si>
  <si>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</si>
  <si>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</si>
  <si>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</si>
  <si>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</si>
  <si>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</si>
  <si>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</si>
  <si>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</si>
  <si>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</si>
  <si>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</si>
  <si>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</si>
  <si>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</si>
  <si>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</si>
  <si>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</si>
  <si>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</si>
  <si>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</si>
  <si>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</si>
  <si>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</si>
  <si>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</si>
  <si>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</si>
  <si>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</si>
  <si>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</si>
  <si>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</si>
  <si>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</si>
  <si>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</si>
  <si>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</si>
  <si>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</si>
  <si>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</si>
  <si>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</si>
  <si>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</si>
  <si>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</si>
  <si>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</si>
  <si>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</si>
  <si>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</si>
  <si>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</si>
  <si>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</si>
  <si>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</si>
  <si>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</si>
  <si>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</si>
  <si>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</si>
  <si>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</si>
  <si>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</si>
  <si>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</si>
  <si>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</si>
  <si>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</si>
  <si>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</si>
  <si>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</si>
  <si>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</si>
  <si>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</si>
  <si>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</si>
  <si>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</si>
  <si>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</si>
  <si>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</si>
  <si>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</si>
  <si>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</si>
  <si>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</si>
  <si>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</si>
  <si>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</si>
  <si>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</si>
  <si>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</si>
  <si>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</si>
  <si>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</si>
  <si>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</si>
  <si>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</si>
  <si>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</si>
  <si>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</si>
  <si>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</si>
  <si>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</si>
  <si>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Pořadí v 2001</t>
  </si>
  <si>
    <t>Země a území</t>
  </si>
  <si>
    <t>neuv.</t>
  </si>
  <si>
    <t>Brit. indicko- oceánské území</t>
  </si>
  <si>
    <t>Země</t>
  </si>
  <si>
    <t>Podíl na zahraničním obchodu ČR</t>
  </si>
  <si>
    <t>Obchodní obrat v 2001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</si>
</sst>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0.E+00"/>
    <numFmt numFmtId="166" formatCode="0.0%"/>
    <numFmt numFmtId="167" formatCode="0.00000%"/>
  </numFmts>
  <fonts count="5">
    <font>
      <sz val="10"/>
      <name val="Arial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7" fontId="2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 vertical="top" wrapText="1"/>
    </xf>
    <xf numFmtId="9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 applyProtection="1">
      <alignment horizontal="left" wrapText="1" shrinkToFit="1"/>
      <protection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7"/>
  <sheetViews>
    <sheetView view="pageBreakPreview" zoomScale="60" zoomScaleNormal="60" workbookViewId="0" topLeftCell="A1">
      <selection activeCell="J16" sqref="J16"/>
    </sheetView>
  </sheetViews>
  <sheetFormatPr defaultColWidth="9.140625" defaultRowHeight="12.75"/>
  <cols>
    <col min="1" max="1" width="17.28125" style="1" customWidth="1"/>
    <col min="2" max="3" width="14.57421875" style="5" customWidth="1"/>
    <col min="4" max="4" width="14.421875" style="5" customWidth="1"/>
    <col min="5" max="6" width="14.57421875" style="5" customWidth="1"/>
    <col min="7" max="7" width="13.57421875" style="5" customWidth="1"/>
    <col min="8" max="8" width="14.421875" style="5" customWidth="1"/>
    <col min="9" max="9" width="11.140625" style="6" customWidth="1"/>
    <col min="10" max="10" width="11.8515625" style="14" customWidth="1"/>
    <col min="11" max="11" width="13.7109375" style="13" customWidth="1"/>
    <col min="12" max="16384" width="9.140625" style="4" customWidth="1"/>
  </cols>
  <sheetData>
    <row r="1" spans="1:11" ht="15">
      <c r="A1" s="1" t="s">
        <v>453</v>
      </c>
      <c r="B1" s="2" t="s">
        <v>0</v>
      </c>
      <c r="C1" s="2" t="s">
        <v>1</v>
      </c>
      <c r="D1" s="2" t="s">
        <v>2</v>
      </c>
      <c r="E1" s="2" t="s">
        <v>216</v>
      </c>
      <c r="F1" s="2" t="s">
        <v>217</v>
      </c>
      <c r="G1" s="2" t="s">
        <v>218</v>
      </c>
      <c r="H1" s="2" t="s">
        <v>219</v>
      </c>
      <c r="I1" s="3" t="s">
        <v>220</v>
      </c>
      <c r="J1" s="16" t="s">
        <v>238</v>
      </c>
      <c r="K1" s="16" t="s">
        <v>452</v>
      </c>
    </row>
    <row r="2" spans="1:11" ht="15">
      <c r="A2" s="1" t="s">
        <v>3</v>
      </c>
      <c r="B2" s="5">
        <v>26265</v>
      </c>
      <c r="C2" s="5">
        <v>13927</v>
      </c>
      <c r="D2" s="5">
        <f>B2+C2</f>
        <v>40192</v>
      </c>
      <c r="E2" s="5">
        <v>5961</v>
      </c>
      <c r="F2" s="5">
        <v>4792</v>
      </c>
      <c r="G2" s="5">
        <f aca="true" t="shared" si="0" ref="G2:G71">E2-F2</f>
        <v>1169</v>
      </c>
      <c r="H2" s="5">
        <f aca="true" t="shared" si="1" ref="H2:H71">E2+F2</f>
        <v>10753</v>
      </c>
      <c r="I2" s="6">
        <f aca="true" t="shared" si="2" ref="I2:I14">((H2/(D2/100))-100)/100</f>
        <v>-0.7324591958598726</v>
      </c>
      <c r="J2" s="14">
        <f aca="true" t="shared" si="3" ref="J2:J7">H2/2656029314</f>
        <v>4.048524593957098E-06</v>
      </c>
      <c r="K2" s="13" t="s">
        <v>295</v>
      </c>
    </row>
    <row r="3" spans="1:11" ht="15" customHeight="1">
      <c r="A3" s="1" t="s">
        <v>4</v>
      </c>
      <c r="B3" s="5">
        <v>567071</v>
      </c>
      <c r="C3" s="5">
        <v>22220</v>
      </c>
      <c r="D3" s="5">
        <f aca="true" t="shared" si="4" ref="D3:D72">B3+C3</f>
        <v>589291</v>
      </c>
      <c r="E3" s="5">
        <v>418332</v>
      </c>
      <c r="F3" s="5">
        <v>26618</v>
      </c>
      <c r="G3" s="5">
        <f t="shared" si="0"/>
        <v>391714</v>
      </c>
      <c r="H3" s="5">
        <f t="shared" si="1"/>
        <v>444950</v>
      </c>
      <c r="I3" s="6">
        <f t="shared" si="2"/>
        <v>-0.24494010599177657</v>
      </c>
      <c r="J3" s="14">
        <f t="shared" si="3"/>
        <v>0.00016752450647086495</v>
      </c>
      <c r="K3" s="13" t="s">
        <v>369</v>
      </c>
    </row>
    <row r="4" spans="1:11" ht="15" customHeight="1">
      <c r="A4" s="1" t="s">
        <v>5</v>
      </c>
      <c r="B4" s="5">
        <v>469601</v>
      </c>
      <c r="C4" s="5">
        <v>4101526</v>
      </c>
      <c r="D4" s="5">
        <f t="shared" si="4"/>
        <v>4571127</v>
      </c>
      <c r="E4" s="5">
        <v>1081245</v>
      </c>
      <c r="F4" s="5">
        <v>1896510</v>
      </c>
      <c r="G4" s="5">
        <f t="shared" si="0"/>
        <v>-815265</v>
      </c>
      <c r="H4" s="5">
        <f t="shared" si="1"/>
        <v>2977755</v>
      </c>
      <c r="I4" s="6">
        <f t="shared" si="2"/>
        <v>-0.34857311993300555</v>
      </c>
      <c r="J4" s="14">
        <f t="shared" si="3"/>
        <v>0.0011211303219825833</v>
      </c>
      <c r="K4" s="13" t="s">
        <v>401</v>
      </c>
    </row>
    <row r="5" spans="1:11" ht="15" customHeight="1">
      <c r="A5" s="1" t="s">
        <v>221</v>
      </c>
      <c r="B5" s="5">
        <v>0</v>
      </c>
      <c r="C5" s="5">
        <v>0</v>
      </c>
      <c r="D5" s="5">
        <f>B5+C5</f>
        <v>0</v>
      </c>
      <c r="E5" s="5">
        <v>3</v>
      </c>
      <c r="F5" s="5">
        <v>206</v>
      </c>
      <c r="G5" s="5">
        <f>E5-F5</f>
        <v>-203</v>
      </c>
      <c r="H5" s="5">
        <f>E5+F5</f>
        <v>209</v>
      </c>
      <c r="I5" s="6">
        <f>-I5</f>
        <v>0</v>
      </c>
      <c r="J5" s="14">
        <f t="shared" si="3"/>
        <v>7.868889055491803E-08</v>
      </c>
      <c r="K5" s="13" t="s">
        <v>257</v>
      </c>
    </row>
    <row r="6" spans="1:11" s="7" customFormat="1" ht="42.75">
      <c r="A6" s="1" t="s">
        <v>235</v>
      </c>
      <c r="B6" s="5">
        <v>0</v>
      </c>
      <c r="C6" s="5">
        <v>29</v>
      </c>
      <c r="D6" s="5">
        <f t="shared" si="4"/>
        <v>29</v>
      </c>
      <c r="E6" s="5">
        <v>0</v>
      </c>
      <c r="F6" s="5">
        <v>983</v>
      </c>
      <c r="G6" s="5">
        <f t="shared" si="0"/>
        <v>-983</v>
      </c>
      <c r="H6" s="5">
        <f t="shared" si="1"/>
        <v>983</v>
      </c>
      <c r="I6" s="6">
        <f t="shared" si="2"/>
        <v>32.896551724137936</v>
      </c>
      <c r="J6" s="14">
        <f t="shared" si="3"/>
        <v>3.701013369161934E-07</v>
      </c>
      <c r="K6" s="13" t="s">
        <v>260</v>
      </c>
    </row>
    <row r="7" spans="1:11" ht="15">
      <c r="A7" s="1" t="s">
        <v>6</v>
      </c>
      <c r="B7" s="5">
        <v>18323</v>
      </c>
      <c r="C7" s="5">
        <v>677</v>
      </c>
      <c r="D7" s="5">
        <f t="shared" si="4"/>
        <v>19000</v>
      </c>
      <c r="E7" s="5">
        <v>10592</v>
      </c>
      <c r="F7" s="5">
        <v>2337</v>
      </c>
      <c r="G7" s="5">
        <f t="shared" si="0"/>
        <v>8255</v>
      </c>
      <c r="H7" s="5">
        <f t="shared" si="1"/>
        <v>12929</v>
      </c>
      <c r="I7" s="6">
        <f t="shared" si="2"/>
        <v>-0.3195263157894736</v>
      </c>
      <c r="J7" s="14">
        <f t="shared" si="3"/>
        <v>4.867792660213087E-06</v>
      </c>
      <c r="K7" s="13" t="s">
        <v>302</v>
      </c>
    </row>
    <row r="8" spans="1:11" ht="15">
      <c r="A8" s="1" t="s">
        <v>7</v>
      </c>
      <c r="B8" s="5">
        <v>35043</v>
      </c>
      <c r="C8" s="5">
        <v>1539</v>
      </c>
      <c r="D8" s="5">
        <f t="shared" si="4"/>
        <v>36582</v>
      </c>
      <c r="E8" s="5">
        <v>49902</v>
      </c>
      <c r="F8" s="5">
        <v>0</v>
      </c>
      <c r="G8" s="5">
        <f t="shared" si="0"/>
        <v>49902</v>
      </c>
      <c r="H8" s="5">
        <f t="shared" si="1"/>
        <v>49902</v>
      </c>
      <c r="I8" s="6">
        <f t="shared" si="2"/>
        <v>0.3641134984418568</v>
      </c>
      <c r="J8" s="14">
        <f aca="true" t="shared" si="5" ref="J8:J71">H8/2656029314</f>
        <v>1.87881962510599E-05</v>
      </c>
      <c r="K8" s="13" t="s">
        <v>330</v>
      </c>
    </row>
    <row r="9" spans="1:11" ht="15">
      <c r="A9" s="1" t="s">
        <v>225</v>
      </c>
      <c r="B9" s="5">
        <v>0</v>
      </c>
      <c r="C9" s="5">
        <v>0</v>
      </c>
      <c r="D9" s="5">
        <f>B9+C9</f>
        <v>0</v>
      </c>
      <c r="E9" s="5">
        <v>0</v>
      </c>
      <c r="F9" s="5">
        <v>2</v>
      </c>
      <c r="G9" s="5">
        <f>E9-F9</f>
        <v>-2</v>
      </c>
      <c r="H9" s="5">
        <f>E9+F9</f>
        <v>2</v>
      </c>
      <c r="I9" s="13" t="s">
        <v>237</v>
      </c>
      <c r="J9" s="14">
        <f t="shared" si="5"/>
        <v>7.530037373676366E-10</v>
      </c>
      <c r="K9" s="13" t="s">
        <v>240</v>
      </c>
    </row>
    <row r="10" spans="1:11" ht="28.5">
      <c r="A10" s="1" t="s">
        <v>8</v>
      </c>
      <c r="B10" s="5">
        <v>7</v>
      </c>
      <c r="C10" s="5">
        <v>154</v>
      </c>
      <c r="D10" s="5">
        <f t="shared" si="4"/>
        <v>161</v>
      </c>
      <c r="E10" s="5">
        <v>13</v>
      </c>
      <c r="F10" s="5">
        <v>50</v>
      </c>
      <c r="G10" s="5">
        <f t="shared" si="0"/>
        <v>-37</v>
      </c>
      <c r="H10" s="5">
        <f t="shared" si="1"/>
        <v>63</v>
      </c>
      <c r="I10" s="6">
        <f t="shared" si="2"/>
        <v>-0.6086956521739131</v>
      </c>
      <c r="J10" s="14">
        <f t="shared" si="5"/>
        <v>2.3719617727080552E-08</v>
      </c>
      <c r="K10" s="13" t="s">
        <v>249</v>
      </c>
    </row>
    <row r="11" spans="1:11" ht="15">
      <c r="A11" s="1" t="s">
        <v>9</v>
      </c>
      <c r="B11" s="5">
        <v>407040</v>
      </c>
      <c r="C11" s="5">
        <v>399390</v>
      </c>
      <c r="D11" s="5">
        <f t="shared" si="4"/>
        <v>806430</v>
      </c>
      <c r="E11" s="5">
        <v>380380</v>
      </c>
      <c r="F11" s="5">
        <v>1332736</v>
      </c>
      <c r="G11" s="5">
        <f t="shared" si="0"/>
        <v>-952356</v>
      </c>
      <c r="H11" s="5">
        <f t="shared" si="1"/>
        <v>1713116</v>
      </c>
      <c r="I11" s="6">
        <f t="shared" si="2"/>
        <v>1.1243207717966839</v>
      </c>
      <c r="J11" s="14">
        <f t="shared" si="5"/>
        <v>0.000644991375272148</v>
      </c>
      <c r="K11" s="13" t="s">
        <v>391</v>
      </c>
    </row>
    <row r="12" spans="1:11" ht="15">
      <c r="A12" s="1" t="s">
        <v>10</v>
      </c>
      <c r="B12" s="5">
        <v>355747</v>
      </c>
      <c r="C12" s="5">
        <v>2530</v>
      </c>
      <c r="D12" s="5">
        <f t="shared" si="4"/>
        <v>358277</v>
      </c>
      <c r="E12" s="5">
        <v>195518</v>
      </c>
      <c r="F12" s="5">
        <v>44</v>
      </c>
      <c r="G12" s="5">
        <f t="shared" si="0"/>
        <v>195474</v>
      </c>
      <c r="H12" s="5">
        <f t="shared" si="1"/>
        <v>195562</v>
      </c>
      <c r="I12" s="6">
        <f t="shared" si="2"/>
        <v>-0.45415977023364607</v>
      </c>
      <c r="J12" s="14">
        <f t="shared" si="5"/>
        <v>7.362945844354487E-05</v>
      </c>
      <c r="K12" s="13" t="s">
        <v>350</v>
      </c>
    </row>
    <row r="13" spans="1:11" ht="15">
      <c r="A13" s="1" t="s">
        <v>11</v>
      </c>
      <c r="B13" s="5">
        <v>10135</v>
      </c>
      <c r="C13" s="5">
        <v>3</v>
      </c>
      <c r="D13" s="5">
        <f t="shared" si="4"/>
        <v>10138</v>
      </c>
      <c r="E13" s="5">
        <v>5136</v>
      </c>
      <c r="F13" s="5">
        <v>3</v>
      </c>
      <c r="G13" s="5">
        <f t="shared" si="0"/>
        <v>5133</v>
      </c>
      <c r="H13" s="5">
        <f t="shared" si="1"/>
        <v>5139</v>
      </c>
      <c r="I13" s="6">
        <f t="shared" si="2"/>
        <v>-0.493095285066088</v>
      </c>
      <c r="J13" s="14">
        <f t="shared" si="5"/>
        <v>1.9348431031661424E-06</v>
      </c>
      <c r="K13" s="13" t="s">
        <v>291</v>
      </c>
    </row>
    <row r="14" spans="1:11" ht="15">
      <c r="A14" s="1" t="s">
        <v>12</v>
      </c>
      <c r="B14" s="5">
        <v>1244066</v>
      </c>
      <c r="C14" s="5">
        <v>1874024</v>
      </c>
      <c r="D14" s="5">
        <f t="shared" si="4"/>
        <v>3118090</v>
      </c>
      <c r="E14" s="5">
        <v>1083064</v>
      </c>
      <c r="F14" s="5">
        <v>2523867</v>
      </c>
      <c r="G14" s="5">
        <f t="shared" si="0"/>
        <v>-1440803</v>
      </c>
      <c r="H14" s="5">
        <f t="shared" si="1"/>
        <v>3606931</v>
      </c>
      <c r="I14" s="6">
        <f t="shared" si="2"/>
        <v>0.15677578261050826</v>
      </c>
      <c r="J14" s="14">
        <f t="shared" si="5"/>
        <v>0.0013580162617135934</v>
      </c>
      <c r="K14" s="13" t="s">
        <v>404</v>
      </c>
    </row>
    <row r="15" spans="1:11" ht="28.5">
      <c r="A15" s="1" t="s">
        <v>13</v>
      </c>
      <c r="B15" s="5">
        <v>0</v>
      </c>
      <c r="C15" s="5">
        <v>3</v>
      </c>
      <c r="D15" s="5">
        <f t="shared" si="4"/>
        <v>3</v>
      </c>
      <c r="E15" s="5">
        <v>0</v>
      </c>
      <c r="F15" s="5">
        <v>0</v>
      </c>
      <c r="G15" s="5">
        <f t="shared" si="0"/>
        <v>0</v>
      </c>
      <c r="H15" s="5">
        <f t="shared" si="1"/>
        <v>0</v>
      </c>
      <c r="I15" s="6">
        <f>-E15%</f>
        <v>0</v>
      </c>
      <c r="J15" s="14">
        <f t="shared" si="5"/>
        <v>0</v>
      </c>
      <c r="K15" s="13" t="s">
        <v>241</v>
      </c>
    </row>
    <row r="16" spans="1:11" ht="15">
      <c r="A16" s="1" t="s">
        <v>14</v>
      </c>
      <c r="B16" s="5">
        <v>473051</v>
      </c>
      <c r="C16" s="5">
        <v>209466</v>
      </c>
      <c r="D16" s="5">
        <f t="shared" si="4"/>
        <v>682517</v>
      </c>
      <c r="E16" s="5">
        <v>560433</v>
      </c>
      <c r="F16" s="5">
        <v>4159167</v>
      </c>
      <c r="G16" s="5">
        <f t="shared" si="0"/>
        <v>-3598734</v>
      </c>
      <c r="H16" s="5">
        <f t="shared" si="1"/>
        <v>4719600</v>
      </c>
      <c r="I16" s="6">
        <f aca="true" t="shared" si="6" ref="I16:I49">((H16/(D16/100))-100)/100</f>
        <v>5.914992593591076</v>
      </c>
      <c r="J16" s="14">
        <f t="shared" si="5"/>
        <v>0.0017769382194401488</v>
      </c>
      <c r="K16" s="13" t="s">
        <v>409</v>
      </c>
    </row>
    <row r="17" spans="1:11" ht="15">
      <c r="A17" s="1" t="s">
        <v>15</v>
      </c>
      <c r="B17" s="5">
        <v>23577</v>
      </c>
      <c r="C17" s="5">
        <v>16660</v>
      </c>
      <c r="D17" s="5">
        <f t="shared" si="4"/>
        <v>40237</v>
      </c>
      <c r="E17" s="5">
        <v>23890</v>
      </c>
      <c r="F17" s="5">
        <v>11643</v>
      </c>
      <c r="G17" s="5">
        <f t="shared" si="0"/>
        <v>12247</v>
      </c>
      <c r="H17" s="5">
        <f t="shared" si="1"/>
        <v>35533</v>
      </c>
      <c r="I17" s="6">
        <f t="shared" si="6"/>
        <v>-0.11690732410467973</v>
      </c>
      <c r="J17" s="14">
        <f t="shared" si="5"/>
        <v>1.3378240899942116E-05</v>
      </c>
      <c r="K17" s="13" t="s">
        <v>321</v>
      </c>
    </row>
    <row r="18" spans="1:11" ht="15">
      <c r="A18" s="1" t="s">
        <v>16</v>
      </c>
      <c r="B18" s="5">
        <v>29549</v>
      </c>
      <c r="C18" s="5">
        <v>1892</v>
      </c>
      <c r="D18" s="5">
        <f t="shared" si="4"/>
        <v>31441</v>
      </c>
      <c r="E18" s="5">
        <v>81603</v>
      </c>
      <c r="F18" s="5">
        <v>1818</v>
      </c>
      <c r="G18" s="5">
        <f t="shared" si="0"/>
        <v>79785</v>
      </c>
      <c r="H18" s="5">
        <f t="shared" si="1"/>
        <v>83421</v>
      </c>
      <c r="I18" s="6">
        <f t="shared" si="6"/>
        <v>1.6532553035844915</v>
      </c>
      <c r="J18" s="14">
        <f t="shared" si="5"/>
        <v>3.140816238747281E-05</v>
      </c>
      <c r="K18" s="13" t="s">
        <v>340</v>
      </c>
    </row>
    <row r="19" spans="1:11" ht="15">
      <c r="A19" s="1" t="s">
        <v>17</v>
      </c>
      <c r="B19" s="5">
        <v>245445</v>
      </c>
      <c r="C19" s="5">
        <v>280723</v>
      </c>
      <c r="D19" s="5">
        <f t="shared" si="4"/>
        <v>526168</v>
      </c>
      <c r="E19" s="5">
        <v>305383</v>
      </c>
      <c r="F19" s="5">
        <v>326995</v>
      </c>
      <c r="G19" s="5">
        <f t="shared" si="0"/>
        <v>-21612</v>
      </c>
      <c r="H19" s="5">
        <f t="shared" si="1"/>
        <v>632378</v>
      </c>
      <c r="I19" s="6">
        <f t="shared" si="6"/>
        <v>0.20185568107524587</v>
      </c>
      <c r="J19" s="14">
        <f t="shared" si="5"/>
        <v>0.00023809149871453566</v>
      </c>
      <c r="K19" s="13" t="s">
        <v>378</v>
      </c>
    </row>
    <row r="20" spans="1:11" ht="15">
      <c r="A20" s="1" t="s">
        <v>18</v>
      </c>
      <c r="B20" s="5">
        <v>60350</v>
      </c>
      <c r="C20" s="5">
        <v>10284</v>
      </c>
      <c r="D20" s="5">
        <f t="shared" si="4"/>
        <v>70634</v>
      </c>
      <c r="E20" s="5">
        <v>57802</v>
      </c>
      <c r="F20" s="5">
        <v>15830</v>
      </c>
      <c r="G20" s="5">
        <f t="shared" si="0"/>
        <v>41972</v>
      </c>
      <c r="H20" s="5">
        <f t="shared" si="1"/>
        <v>73632</v>
      </c>
      <c r="I20" s="6">
        <f t="shared" si="6"/>
        <v>0.042444148710252844</v>
      </c>
      <c r="J20" s="14">
        <f t="shared" si="5"/>
        <v>2.772258559492691E-05</v>
      </c>
      <c r="K20" s="13" t="s">
        <v>338</v>
      </c>
    </row>
    <row r="21" spans="1:11" ht="15">
      <c r="A21" s="1" t="s">
        <v>19</v>
      </c>
      <c r="B21" s="5">
        <v>24434700</v>
      </c>
      <c r="C21" s="5">
        <v>27400456</v>
      </c>
      <c r="D21" s="5">
        <f t="shared" si="4"/>
        <v>51835156</v>
      </c>
      <c r="E21" s="5">
        <v>37842951</v>
      </c>
      <c r="F21" s="5">
        <v>33088490</v>
      </c>
      <c r="G21" s="5">
        <f t="shared" si="0"/>
        <v>4754461</v>
      </c>
      <c r="H21" s="5">
        <f t="shared" si="1"/>
        <v>70931441</v>
      </c>
      <c r="I21" s="6">
        <f t="shared" si="6"/>
        <v>0.3684041193972678</v>
      </c>
      <c r="J21" s="14">
        <f t="shared" si="5"/>
        <v>0.026705820084936004</v>
      </c>
      <c r="K21" s="13" t="s">
        <v>442</v>
      </c>
    </row>
    <row r="22" spans="1:11" ht="15">
      <c r="A22" s="1" t="s">
        <v>20</v>
      </c>
      <c r="B22" s="5">
        <v>25233</v>
      </c>
      <c r="C22" s="5">
        <v>20</v>
      </c>
      <c r="D22" s="5">
        <f t="shared" si="4"/>
        <v>25253</v>
      </c>
      <c r="E22" s="5">
        <v>55861</v>
      </c>
      <c r="F22" s="5">
        <v>6</v>
      </c>
      <c r="G22" s="5">
        <f t="shared" si="0"/>
        <v>55855</v>
      </c>
      <c r="H22" s="5">
        <f t="shared" si="1"/>
        <v>55867</v>
      </c>
      <c r="I22" s="6">
        <f t="shared" si="6"/>
        <v>1.2122916089177522</v>
      </c>
      <c r="J22" s="14">
        <f t="shared" si="5"/>
        <v>2.1034029897758875E-05</v>
      </c>
      <c r="K22" s="13" t="s">
        <v>331</v>
      </c>
    </row>
    <row r="23" spans="1:11" ht="15">
      <c r="A23" s="1" t="s">
        <v>21</v>
      </c>
      <c r="B23" s="5">
        <v>3916426</v>
      </c>
      <c r="C23" s="5">
        <v>1156537</v>
      </c>
      <c r="D23" s="5">
        <f t="shared" si="4"/>
        <v>5072963</v>
      </c>
      <c r="E23" s="5">
        <v>1978968</v>
      </c>
      <c r="F23" s="5">
        <v>1346427</v>
      </c>
      <c r="G23" s="5">
        <f t="shared" si="0"/>
        <v>632541</v>
      </c>
      <c r="H23" s="5">
        <f t="shared" si="1"/>
        <v>3325395</v>
      </c>
      <c r="I23" s="6">
        <f t="shared" si="6"/>
        <v>-0.3444866441959067</v>
      </c>
      <c r="J23" s="14">
        <f t="shared" si="5"/>
        <v>0.001252017431611826</v>
      </c>
      <c r="K23" s="13" t="s">
        <v>403</v>
      </c>
    </row>
    <row r="24" spans="1:11" ht="15">
      <c r="A24" s="1" t="s">
        <v>22</v>
      </c>
      <c r="B24" s="5">
        <v>68299</v>
      </c>
      <c r="C24" s="5">
        <v>41175</v>
      </c>
      <c r="D24" s="5">
        <f t="shared" si="4"/>
        <v>109474</v>
      </c>
      <c r="E24" s="5">
        <v>38011</v>
      </c>
      <c r="F24" s="5">
        <v>57601</v>
      </c>
      <c r="G24" s="5">
        <f t="shared" si="0"/>
        <v>-19590</v>
      </c>
      <c r="H24" s="5">
        <f t="shared" si="1"/>
        <v>95612</v>
      </c>
      <c r="I24" s="6">
        <f t="shared" si="6"/>
        <v>-0.12662367320094275</v>
      </c>
      <c r="J24" s="14">
        <f t="shared" si="5"/>
        <v>3.5998096668597236E-05</v>
      </c>
      <c r="K24" s="13" t="s">
        <v>341</v>
      </c>
    </row>
    <row r="25" spans="1:11" ht="15">
      <c r="A25" s="1" t="s">
        <v>23</v>
      </c>
      <c r="B25" s="5">
        <v>1128</v>
      </c>
      <c r="C25" s="5">
        <v>0</v>
      </c>
      <c r="D25" s="5">
        <f t="shared" si="4"/>
        <v>1128</v>
      </c>
      <c r="E25" s="5">
        <v>1560</v>
      </c>
      <c r="F25" s="5">
        <v>102</v>
      </c>
      <c r="G25" s="5">
        <f t="shared" si="0"/>
        <v>1458</v>
      </c>
      <c r="H25" s="5">
        <f t="shared" si="1"/>
        <v>1662</v>
      </c>
      <c r="I25" s="6">
        <f t="shared" si="6"/>
        <v>0.47340425531914887</v>
      </c>
      <c r="J25" s="14">
        <f t="shared" si="5"/>
        <v>6.25746105752506E-07</v>
      </c>
      <c r="K25" s="13" t="s">
        <v>271</v>
      </c>
    </row>
    <row r="26" spans="1:11" ht="15">
      <c r="A26" s="1" t="s">
        <v>226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16</v>
      </c>
      <c r="G26" s="5">
        <f>E26-F26</f>
        <v>-16</v>
      </c>
      <c r="H26" s="5">
        <f>E26+F26</f>
        <v>16</v>
      </c>
      <c r="I26" s="6" t="s">
        <v>237</v>
      </c>
      <c r="J26" s="14">
        <f t="shared" si="5"/>
        <v>6.0240298989410925E-09</v>
      </c>
      <c r="K26" s="13" t="s">
        <v>243</v>
      </c>
    </row>
    <row r="27" spans="1:11" ht="15">
      <c r="A27" s="1" t="s">
        <v>24</v>
      </c>
      <c r="B27" s="5">
        <v>16749</v>
      </c>
      <c r="C27" s="5">
        <v>20447</v>
      </c>
      <c r="D27" s="5">
        <f t="shared" si="4"/>
        <v>37196</v>
      </c>
      <c r="E27" s="5">
        <v>48688</v>
      </c>
      <c r="F27" s="5">
        <v>8627</v>
      </c>
      <c r="G27" s="5">
        <f t="shared" si="0"/>
        <v>40061</v>
      </c>
      <c r="H27" s="5">
        <f t="shared" si="1"/>
        <v>57315</v>
      </c>
      <c r="I27" s="6">
        <f t="shared" si="6"/>
        <v>0.5408914937090011</v>
      </c>
      <c r="J27" s="14">
        <f t="shared" si="5"/>
        <v>2.1579204603613045E-05</v>
      </c>
      <c r="K27" s="13" t="s">
        <v>332</v>
      </c>
    </row>
    <row r="28" spans="1:11" ht="28.5">
      <c r="A28" s="1" t="s">
        <v>25</v>
      </c>
      <c r="B28" s="5">
        <v>2020020</v>
      </c>
      <c r="C28" s="5">
        <v>85237</v>
      </c>
      <c r="D28" s="5">
        <f t="shared" si="4"/>
        <v>2105257</v>
      </c>
      <c r="E28" s="5">
        <v>2659788</v>
      </c>
      <c r="F28" s="5">
        <v>130029</v>
      </c>
      <c r="G28" s="5">
        <f t="shared" si="0"/>
        <v>2529759</v>
      </c>
      <c r="H28" s="5">
        <f t="shared" si="1"/>
        <v>2789817</v>
      </c>
      <c r="I28" s="6">
        <f t="shared" si="6"/>
        <v>0.32516695111333205</v>
      </c>
      <c r="J28" s="14">
        <f t="shared" si="5"/>
        <v>0.0010503713137858838</v>
      </c>
      <c r="K28" s="13" t="s">
        <v>399</v>
      </c>
    </row>
    <row r="29" spans="1:11" ht="15">
      <c r="A29" s="1" t="s">
        <v>26</v>
      </c>
      <c r="B29" s="5">
        <v>23890</v>
      </c>
      <c r="C29" s="5">
        <v>110</v>
      </c>
      <c r="D29" s="5">
        <f t="shared" si="4"/>
        <v>24000</v>
      </c>
      <c r="E29" s="5">
        <v>60128</v>
      </c>
      <c r="F29" s="5">
        <v>27</v>
      </c>
      <c r="G29" s="5">
        <f t="shared" si="0"/>
        <v>60101</v>
      </c>
      <c r="H29" s="5">
        <f t="shared" si="1"/>
        <v>60155</v>
      </c>
      <c r="I29" s="6">
        <f t="shared" si="6"/>
        <v>1.5064583333333335</v>
      </c>
      <c r="J29" s="14">
        <f t="shared" si="5"/>
        <v>2.264846991067509E-05</v>
      </c>
      <c r="K29" s="13" t="s">
        <v>334</v>
      </c>
    </row>
    <row r="30" spans="1:11" ht="15">
      <c r="A30" s="1" t="s">
        <v>27</v>
      </c>
      <c r="B30" s="5">
        <v>1818225</v>
      </c>
      <c r="C30" s="5">
        <v>4099138</v>
      </c>
      <c r="D30" s="5">
        <f t="shared" si="4"/>
        <v>5917363</v>
      </c>
      <c r="E30" s="5">
        <v>1489240</v>
      </c>
      <c r="F30" s="5">
        <v>4047585</v>
      </c>
      <c r="G30" s="5">
        <f t="shared" si="0"/>
        <v>-2558345</v>
      </c>
      <c r="H30" s="5">
        <f t="shared" si="1"/>
        <v>5536825</v>
      </c>
      <c r="I30" s="6">
        <f t="shared" si="6"/>
        <v>-0.06430871318862813</v>
      </c>
      <c r="J30" s="14">
        <f t="shared" si="5"/>
        <v>0.002084624959075282</v>
      </c>
      <c r="K30" s="13" t="s">
        <v>413</v>
      </c>
    </row>
    <row r="31" spans="1:11" ht="28.5">
      <c r="A31" s="1" t="s">
        <v>28</v>
      </c>
      <c r="B31" s="5">
        <v>92382</v>
      </c>
      <c r="C31" s="5">
        <v>262</v>
      </c>
      <c r="D31" s="5">
        <f t="shared" si="4"/>
        <v>92644</v>
      </c>
      <c r="E31" s="5">
        <v>342953</v>
      </c>
      <c r="F31" s="5">
        <v>1330</v>
      </c>
      <c r="G31" s="5">
        <f t="shared" si="0"/>
        <v>341623</v>
      </c>
      <c r="H31" s="5">
        <f t="shared" si="1"/>
        <v>344283</v>
      </c>
      <c r="I31" s="6">
        <f t="shared" si="6"/>
        <v>2.7161931695522643</v>
      </c>
      <c r="J31" s="14">
        <f t="shared" si="5"/>
        <v>0.00012962319285607103</v>
      </c>
      <c r="K31" s="13" t="s">
        <v>364</v>
      </c>
    </row>
    <row r="32" spans="1:11" ht="28.5">
      <c r="A32" s="1" t="s">
        <v>455</v>
      </c>
      <c r="B32" s="5">
        <v>1398</v>
      </c>
      <c r="C32" s="5">
        <v>83</v>
      </c>
      <c r="D32" s="5">
        <f t="shared" si="4"/>
        <v>1481</v>
      </c>
      <c r="E32" s="5">
        <v>0</v>
      </c>
      <c r="F32" s="5">
        <v>157</v>
      </c>
      <c r="G32" s="5">
        <f t="shared" si="0"/>
        <v>-157</v>
      </c>
      <c r="H32" s="5">
        <f t="shared" si="1"/>
        <v>157</v>
      </c>
      <c r="I32" s="6">
        <f t="shared" si="6"/>
        <v>-0.8939905469277515</v>
      </c>
      <c r="J32" s="14">
        <f t="shared" si="5"/>
        <v>5.911079338335947E-08</v>
      </c>
      <c r="K32" s="13" t="s">
        <v>255</v>
      </c>
    </row>
    <row r="33" spans="1:11" ht="15">
      <c r="A33" s="1" t="s">
        <v>29</v>
      </c>
      <c r="B33" s="5">
        <v>305</v>
      </c>
      <c r="C33" s="5">
        <v>0</v>
      </c>
      <c r="D33" s="5">
        <f t="shared" si="4"/>
        <v>305</v>
      </c>
      <c r="E33" s="5">
        <v>624</v>
      </c>
      <c r="F33" s="5">
        <v>971</v>
      </c>
      <c r="G33" s="5">
        <f t="shared" si="0"/>
        <v>-347</v>
      </c>
      <c r="H33" s="5">
        <f t="shared" si="1"/>
        <v>1595</v>
      </c>
      <c r="I33" s="6">
        <f t="shared" si="6"/>
        <v>4.229508196721311</v>
      </c>
      <c r="J33" s="14">
        <f t="shared" si="5"/>
        <v>6.005204805506902E-07</v>
      </c>
      <c r="K33" s="13" t="s">
        <v>270</v>
      </c>
    </row>
    <row r="34" spans="1:11" ht="15">
      <c r="A34" s="1" t="s">
        <v>30</v>
      </c>
      <c r="B34" s="5">
        <v>3840469</v>
      </c>
      <c r="C34" s="5">
        <v>904305</v>
      </c>
      <c r="D34" s="5">
        <f t="shared" si="4"/>
        <v>4744774</v>
      </c>
      <c r="E34" s="5">
        <v>3801468</v>
      </c>
      <c r="F34" s="5">
        <v>1009905</v>
      </c>
      <c r="G34" s="5">
        <f t="shared" si="0"/>
        <v>2791563</v>
      </c>
      <c r="H34" s="5">
        <f t="shared" si="1"/>
        <v>4811373</v>
      </c>
      <c r="I34" s="6">
        <f t="shared" si="6"/>
        <v>0.014036284973741715</v>
      </c>
      <c r="J34" s="14">
        <f t="shared" si="5"/>
        <v>0.001811490925434869</v>
      </c>
      <c r="K34" s="13" t="s">
        <v>411</v>
      </c>
    </row>
    <row r="35" spans="1:11" ht="15">
      <c r="A35" s="1" t="s">
        <v>31</v>
      </c>
      <c r="B35" s="5">
        <v>32016</v>
      </c>
      <c r="C35" s="5">
        <v>3559</v>
      </c>
      <c r="D35" s="5">
        <f t="shared" si="4"/>
        <v>35575</v>
      </c>
      <c r="E35" s="5">
        <v>8548</v>
      </c>
      <c r="F35" s="5">
        <v>12201</v>
      </c>
      <c r="G35" s="5">
        <f t="shared" si="0"/>
        <v>-3653</v>
      </c>
      <c r="H35" s="5">
        <f t="shared" si="1"/>
        <v>20749</v>
      </c>
      <c r="I35" s="6">
        <f t="shared" si="6"/>
        <v>-0.4167533380182713</v>
      </c>
      <c r="J35" s="14">
        <f t="shared" si="5"/>
        <v>7.812037273320546E-06</v>
      </c>
      <c r="K35" s="13" t="s">
        <v>307</v>
      </c>
    </row>
    <row r="36" spans="1:11" ht="15">
      <c r="A36" s="1" t="s">
        <v>32</v>
      </c>
      <c r="B36" s="5">
        <v>11380</v>
      </c>
      <c r="C36" s="5">
        <v>5799</v>
      </c>
      <c r="D36" s="5">
        <f t="shared" si="4"/>
        <v>17179</v>
      </c>
      <c r="E36" s="5">
        <v>7</v>
      </c>
      <c r="F36" s="5">
        <v>1222</v>
      </c>
      <c r="G36" s="5">
        <f t="shared" si="0"/>
        <v>-1215</v>
      </c>
      <c r="H36" s="5">
        <f t="shared" si="1"/>
        <v>1229</v>
      </c>
      <c r="I36" s="6">
        <f t="shared" si="6"/>
        <v>-0.9284591652599103</v>
      </c>
      <c r="J36" s="14">
        <f t="shared" si="5"/>
        <v>4.627207966124127E-07</v>
      </c>
      <c r="K36" s="13" t="s">
        <v>268</v>
      </c>
    </row>
    <row r="37" spans="1:11" ht="15">
      <c r="A37" s="1" t="s">
        <v>222</v>
      </c>
      <c r="B37" s="5">
        <v>0</v>
      </c>
      <c r="C37" s="5">
        <v>0</v>
      </c>
      <c r="D37" s="5">
        <f>B37+C37</f>
        <v>0</v>
      </c>
      <c r="E37" s="5">
        <v>161</v>
      </c>
      <c r="F37" s="5">
        <v>93</v>
      </c>
      <c r="G37" s="5">
        <f>E37-F37</f>
        <v>68</v>
      </c>
      <c r="H37" s="5">
        <f>E37+F37</f>
        <v>254</v>
      </c>
      <c r="I37" s="6" t="s">
        <v>237</v>
      </c>
      <c r="J37" s="14">
        <f t="shared" si="5"/>
        <v>9.563147464568984E-08</v>
      </c>
      <c r="K37" s="13" t="s">
        <v>261</v>
      </c>
    </row>
    <row r="38" spans="1:11" ht="15">
      <c r="A38" s="1" t="s">
        <v>33</v>
      </c>
      <c r="B38" s="5">
        <v>14873</v>
      </c>
      <c r="C38" s="5">
        <v>149665</v>
      </c>
      <c r="D38" s="5">
        <f t="shared" si="4"/>
        <v>164538</v>
      </c>
      <c r="E38" s="5">
        <v>2298</v>
      </c>
      <c r="F38" s="5">
        <v>159958</v>
      </c>
      <c r="G38" s="5">
        <f t="shared" si="0"/>
        <v>-157660</v>
      </c>
      <c r="H38" s="5">
        <f t="shared" si="1"/>
        <v>162256</v>
      </c>
      <c r="I38" s="6">
        <f t="shared" si="6"/>
        <v>-0.013869136612818949</v>
      </c>
      <c r="J38" s="14">
        <f t="shared" si="5"/>
        <v>6.108968720516162E-05</v>
      </c>
      <c r="K38" s="13" t="s">
        <v>348</v>
      </c>
    </row>
    <row r="39" spans="1:11" ht="15">
      <c r="A39" s="1" t="s">
        <v>34</v>
      </c>
      <c r="B39" s="5">
        <v>2054414</v>
      </c>
      <c r="C39" s="5">
        <v>11019504</v>
      </c>
      <c r="D39" s="5">
        <f t="shared" si="4"/>
        <v>13073918</v>
      </c>
      <c r="E39" s="5">
        <v>2930178</v>
      </c>
      <c r="F39" s="5">
        <v>12480890</v>
      </c>
      <c r="G39" s="5">
        <f t="shared" si="0"/>
        <v>-9550712</v>
      </c>
      <c r="H39" s="5">
        <f t="shared" si="1"/>
        <v>15411068</v>
      </c>
      <c r="I39" s="6">
        <f t="shared" si="6"/>
        <v>0.17876431533378137</v>
      </c>
      <c r="J39" s="14">
        <f t="shared" si="5"/>
        <v>0.005802295900413395</v>
      </c>
      <c r="K39" s="13" t="s">
        <v>454</v>
      </c>
    </row>
    <row r="40" spans="1:11" ht="15">
      <c r="A40" s="1" t="s">
        <v>35</v>
      </c>
      <c r="B40" s="5">
        <v>2561563</v>
      </c>
      <c r="C40" s="5">
        <v>26828233</v>
      </c>
      <c r="D40" s="5">
        <f t="shared" si="4"/>
        <v>29389796</v>
      </c>
      <c r="E40" s="5">
        <v>3061426</v>
      </c>
      <c r="F40" s="5">
        <v>40634936</v>
      </c>
      <c r="G40" s="5">
        <f t="shared" si="0"/>
        <v>-37573510</v>
      </c>
      <c r="H40" s="5">
        <f t="shared" si="1"/>
        <v>43696362</v>
      </c>
      <c r="I40" s="6">
        <f t="shared" si="6"/>
        <v>0.486786842617077</v>
      </c>
      <c r="J40" s="14">
        <f t="shared" si="5"/>
        <v>0.01645176194768459</v>
      </c>
      <c r="K40" s="13" t="s">
        <v>438</v>
      </c>
    </row>
    <row r="41" spans="1:11" ht="15">
      <c r="A41" s="1" t="s">
        <v>36</v>
      </c>
      <c r="B41" s="5">
        <v>6085126</v>
      </c>
      <c r="C41" s="5">
        <v>7314472</v>
      </c>
      <c r="D41" s="5">
        <f t="shared" si="4"/>
        <v>13399598</v>
      </c>
      <c r="E41" s="5">
        <v>7361470</v>
      </c>
      <c r="F41" s="5">
        <v>8503596</v>
      </c>
      <c r="G41" s="5">
        <f t="shared" si="0"/>
        <v>-1142126</v>
      </c>
      <c r="H41" s="5">
        <f t="shared" si="1"/>
        <v>15865066</v>
      </c>
      <c r="I41" s="6">
        <f t="shared" si="6"/>
        <v>0.18399566912380494</v>
      </c>
      <c r="J41" s="14">
        <f t="shared" si="5"/>
        <v>0.00597322699579211</v>
      </c>
      <c r="K41" s="13" t="s">
        <v>430</v>
      </c>
    </row>
    <row r="42" spans="1:11" ht="15">
      <c r="A42" s="1" t="s">
        <v>37</v>
      </c>
      <c r="B42" s="5">
        <v>843</v>
      </c>
      <c r="C42" s="5">
        <v>173</v>
      </c>
      <c r="D42" s="5">
        <f t="shared" si="4"/>
        <v>1016</v>
      </c>
      <c r="E42" s="5">
        <v>344</v>
      </c>
      <c r="F42" s="5">
        <v>1911</v>
      </c>
      <c r="G42" s="5">
        <f t="shared" si="0"/>
        <v>-1567</v>
      </c>
      <c r="H42" s="5">
        <f t="shared" si="1"/>
        <v>2255</v>
      </c>
      <c r="I42" s="6">
        <f t="shared" si="6"/>
        <v>1.2194881889763778</v>
      </c>
      <c r="J42" s="14">
        <f t="shared" si="5"/>
        <v>8.490117138820103E-07</v>
      </c>
      <c r="K42" s="13" t="s">
        <v>280</v>
      </c>
    </row>
    <row r="43" spans="1:11" ht="28.5">
      <c r="A43" s="1" t="s">
        <v>38</v>
      </c>
      <c r="B43" s="8">
        <v>521874</v>
      </c>
      <c r="C43" s="8">
        <v>26979</v>
      </c>
      <c r="D43" s="5">
        <f t="shared" si="4"/>
        <v>548853</v>
      </c>
      <c r="E43" s="8">
        <v>460652</v>
      </c>
      <c r="F43" s="8">
        <v>39936</v>
      </c>
      <c r="G43" s="5">
        <f t="shared" si="0"/>
        <v>420716</v>
      </c>
      <c r="H43" s="5">
        <f t="shared" si="1"/>
        <v>500588</v>
      </c>
      <c r="I43" s="6">
        <f t="shared" si="6"/>
        <v>-0.0879379360229423</v>
      </c>
      <c r="J43" s="14">
        <f t="shared" si="5"/>
        <v>0.00018847231744069522</v>
      </c>
      <c r="K43" s="13" t="s">
        <v>373</v>
      </c>
    </row>
    <row r="44" spans="1:11" ht="15">
      <c r="A44" s="1" t="s">
        <v>39</v>
      </c>
      <c r="B44" s="5">
        <v>6074</v>
      </c>
      <c r="C44" s="5">
        <v>301</v>
      </c>
      <c r="D44" s="5">
        <f t="shared" si="4"/>
        <v>6375</v>
      </c>
      <c r="E44" s="5">
        <v>4509</v>
      </c>
      <c r="F44" s="5">
        <v>0</v>
      </c>
      <c r="G44" s="5">
        <f t="shared" si="0"/>
        <v>4509</v>
      </c>
      <c r="H44" s="5">
        <f t="shared" si="1"/>
        <v>4509</v>
      </c>
      <c r="I44" s="6">
        <f t="shared" si="6"/>
        <v>-0.29270588235294115</v>
      </c>
      <c r="J44" s="14">
        <f t="shared" si="5"/>
        <v>1.6976469258953366E-06</v>
      </c>
      <c r="K44" s="13" t="s">
        <v>287</v>
      </c>
    </row>
    <row r="45" spans="1:11" ht="15">
      <c r="A45" s="1" t="s">
        <v>40</v>
      </c>
      <c r="B45" s="5">
        <v>2012385</v>
      </c>
      <c r="C45" s="5">
        <v>400158</v>
      </c>
      <c r="D45" s="5">
        <f t="shared" si="4"/>
        <v>2412543</v>
      </c>
      <c r="E45" s="5">
        <v>2085496</v>
      </c>
      <c r="F45" s="5">
        <v>361512</v>
      </c>
      <c r="G45" s="5">
        <f t="shared" si="0"/>
        <v>1723984</v>
      </c>
      <c r="H45" s="5">
        <f t="shared" si="1"/>
        <v>2447008</v>
      </c>
      <c r="I45" s="6">
        <f t="shared" si="6"/>
        <v>0.01428575573575273</v>
      </c>
      <c r="J45" s="14">
        <f t="shared" si="5"/>
        <v>0.0009213030846842528</v>
      </c>
      <c r="K45" s="13" t="s">
        <v>396</v>
      </c>
    </row>
    <row r="46" spans="1:11" ht="15">
      <c r="A46" s="1" t="s">
        <v>41</v>
      </c>
      <c r="B46" s="5">
        <v>178341</v>
      </c>
      <c r="C46" s="5">
        <v>513058</v>
      </c>
      <c r="D46" s="5">
        <f t="shared" si="4"/>
        <v>691399</v>
      </c>
      <c r="E46" s="5">
        <v>404881</v>
      </c>
      <c r="F46" s="5">
        <v>642902</v>
      </c>
      <c r="G46" s="5">
        <f t="shared" si="0"/>
        <v>-238021</v>
      </c>
      <c r="H46" s="5">
        <f t="shared" si="1"/>
        <v>1047783</v>
      </c>
      <c r="I46" s="6">
        <f t="shared" si="6"/>
        <v>0.5154534501785512</v>
      </c>
      <c r="J46" s="14">
        <f t="shared" si="5"/>
        <v>0.0003944922574751372</v>
      </c>
      <c r="K46" s="13" t="s">
        <v>384</v>
      </c>
    </row>
    <row r="47" spans="1:11" ht="15">
      <c r="A47" s="1" t="s">
        <v>42</v>
      </c>
      <c r="B47" s="5">
        <v>16705</v>
      </c>
      <c r="C47" s="5">
        <v>12</v>
      </c>
      <c r="D47" s="5">
        <f t="shared" si="4"/>
        <v>16717</v>
      </c>
      <c r="E47" s="5">
        <v>12604</v>
      </c>
      <c r="F47" s="5">
        <v>0</v>
      </c>
      <c r="G47" s="5">
        <f t="shared" si="0"/>
        <v>12604</v>
      </c>
      <c r="H47" s="5">
        <f t="shared" si="1"/>
        <v>12604</v>
      </c>
      <c r="I47" s="6">
        <f t="shared" si="6"/>
        <v>-0.24603696835556618</v>
      </c>
      <c r="J47" s="14">
        <f t="shared" si="5"/>
        <v>4.745429552890846E-06</v>
      </c>
      <c r="K47" s="13" t="s">
        <v>300</v>
      </c>
    </row>
    <row r="48" spans="1:11" ht="15">
      <c r="A48" s="1" t="s">
        <v>43</v>
      </c>
      <c r="B48" s="5">
        <v>861832</v>
      </c>
      <c r="C48" s="5">
        <v>1932303</v>
      </c>
      <c r="D48" s="5">
        <f t="shared" si="4"/>
        <v>2794135</v>
      </c>
      <c r="E48" s="5">
        <v>1109066</v>
      </c>
      <c r="F48" s="5">
        <v>508887</v>
      </c>
      <c r="G48" s="5">
        <f t="shared" si="0"/>
        <v>600179</v>
      </c>
      <c r="H48" s="5">
        <f t="shared" si="1"/>
        <v>1617953</v>
      </c>
      <c r="I48" s="6">
        <f t="shared" si="6"/>
        <v>-0.4209467330676578</v>
      </c>
      <c r="J48" s="14">
        <f t="shared" si="5"/>
        <v>0.0006091623279425899</v>
      </c>
      <c r="K48" s="13" t="s">
        <v>390</v>
      </c>
    </row>
    <row r="49" spans="1:11" ht="15">
      <c r="A49" s="1" t="s">
        <v>44</v>
      </c>
      <c r="B49" s="5">
        <v>37605</v>
      </c>
      <c r="C49" s="5">
        <v>33372</v>
      </c>
      <c r="D49" s="5">
        <f t="shared" si="4"/>
        <v>70977</v>
      </c>
      <c r="E49" s="5">
        <v>50954</v>
      </c>
      <c r="F49" s="5">
        <v>31907</v>
      </c>
      <c r="G49" s="5">
        <f t="shared" si="0"/>
        <v>19047</v>
      </c>
      <c r="H49" s="5">
        <f t="shared" si="1"/>
        <v>82861</v>
      </c>
      <c r="I49" s="6">
        <f t="shared" si="6"/>
        <v>0.16743452104202775</v>
      </c>
      <c r="J49" s="14">
        <f t="shared" si="5"/>
        <v>3.1197321341009865E-05</v>
      </c>
      <c r="K49" s="13" t="s">
        <v>339</v>
      </c>
    </row>
    <row r="50" spans="1:11" ht="15">
      <c r="A50" s="1" t="s">
        <v>45</v>
      </c>
      <c r="B50" s="5">
        <v>2439</v>
      </c>
      <c r="C50" s="5">
        <v>3289</v>
      </c>
      <c r="D50" s="5">
        <f t="shared" si="4"/>
        <v>5728</v>
      </c>
      <c r="E50" s="5">
        <v>1400</v>
      </c>
      <c r="F50" s="5">
        <v>1810</v>
      </c>
      <c r="G50" s="5">
        <f t="shared" si="0"/>
        <v>-410</v>
      </c>
      <c r="H50" s="5">
        <f t="shared" si="1"/>
        <v>3210</v>
      </c>
      <c r="I50" s="6">
        <f aca="true" t="shared" si="7" ref="I50:I83">((H50/(D50/100))-100)/100</f>
        <v>-0.4395949720670391</v>
      </c>
      <c r="J50" s="14">
        <f t="shared" si="5"/>
        <v>1.2085709984750567E-06</v>
      </c>
      <c r="K50" s="13" t="s">
        <v>283</v>
      </c>
    </row>
    <row r="51" spans="1:11" ht="28.5">
      <c r="A51" s="1" t="s">
        <v>46</v>
      </c>
      <c r="B51" s="5">
        <v>0</v>
      </c>
      <c r="C51" s="5">
        <v>3864</v>
      </c>
      <c r="D51" s="5">
        <f t="shared" si="4"/>
        <v>3864</v>
      </c>
      <c r="E51" s="5">
        <v>69</v>
      </c>
      <c r="F51" s="5">
        <v>0</v>
      </c>
      <c r="G51" s="5">
        <f t="shared" si="0"/>
        <v>69</v>
      </c>
      <c r="H51" s="5">
        <f t="shared" si="1"/>
        <v>69</v>
      </c>
      <c r="I51" s="6">
        <f t="shared" si="7"/>
        <v>-0.9821428571428571</v>
      </c>
      <c r="J51" s="14">
        <f t="shared" si="5"/>
        <v>2.5978628939183463E-08</v>
      </c>
      <c r="K51" s="13" t="s">
        <v>251</v>
      </c>
    </row>
    <row r="52" spans="1:11" ht="15">
      <c r="A52" s="1" t="s">
        <v>47</v>
      </c>
      <c r="B52" s="5">
        <v>4760</v>
      </c>
      <c r="C52" s="5">
        <v>253</v>
      </c>
      <c r="D52" s="5">
        <f t="shared" si="4"/>
        <v>5013</v>
      </c>
      <c r="E52" s="5">
        <v>7980</v>
      </c>
      <c r="F52" s="5">
        <v>254</v>
      </c>
      <c r="G52" s="5">
        <f t="shared" si="0"/>
        <v>7726</v>
      </c>
      <c r="H52" s="5">
        <f t="shared" si="1"/>
        <v>8234</v>
      </c>
      <c r="I52" s="6">
        <f t="shared" si="7"/>
        <v>0.6425294234989027</v>
      </c>
      <c r="J52" s="14">
        <f t="shared" si="5"/>
        <v>3.10011638674256E-06</v>
      </c>
      <c r="K52" s="13" t="s">
        <v>293</v>
      </c>
    </row>
    <row r="53" spans="1:11" ht="15">
      <c r="A53" s="1" t="s">
        <v>48</v>
      </c>
      <c r="B53" s="5">
        <v>441962</v>
      </c>
      <c r="C53" s="5">
        <v>667558</v>
      </c>
      <c r="D53" s="5">
        <f t="shared" si="4"/>
        <v>1109520</v>
      </c>
      <c r="E53" s="5">
        <v>390877</v>
      </c>
      <c r="F53" s="5">
        <v>1634896</v>
      </c>
      <c r="G53" s="5">
        <f t="shared" si="0"/>
        <v>-1244019</v>
      </c>
      <c r="H53" s="5">
        <f t="shared" si="1"/>
        <v>2025773</v>
      </c>
      <c r="I53" s="6">
        <f t="shared" si="7"/>
        <v>0.8258102602927392</v>
      </c>
      <c r="J53" s="14">
        <f t="shared" si="5"/>
        <v>0.0007627073200292246</v>
      </c>
      <c r="K53" s="13" t="s">
        <v>395</v>
      </c>
    </row>
    <row r="54" spans="1:11" ht="15">
      <c r="A54" s="1" t="s">
        <v>49</v>
      </c>
      <c r="B54" s="5">
        <v>4639043</v>
      </c>
      <c r="C54" s="5">
        <v>9975874</v>
      </c>
      <c r="D54" s="5">
        <f t="shared" si="4"/>
        <v>14614917</v>
      </c>
      <c r="E54" s="5">
        <v>5392676</v>
      </c>
      <c r="F54" s="5">
        <v>9996151</v>
      </c>
      <c r="G54" s="5">
        <f t="shared" si="0"/>
        <v>-4603475</v>
      </c>
      <c r="H54" s="5">
        <f t="shared" si="1"/>
        <v>15388827</v>
      </c>
      <c r="I54" s="6">
        <f t="shared" si="7"/>
        <v>0.052953431073197235</v>
      </c>
      <c r="J54" s="14">
        <f t="shared" si="5"/>
        <v>0.005793922122351997</v>
      </c>
      <c r="K54" s="13" t="s">
        <v>429</v>
      </c>
    </row>
    <row r="55" spans="1:11" ht="15">
      <c r="A55" s="1" t="s">
        <v>50</v>
      </c>
      <c r="B55" s="5">
        <v>45108033</v>
      </c>
      <c r="C55" s="5">
        <v>61667085</v>
      </c>
      <c r="D55" s="5">
        <f t="shared" si="4"/>
        <v>106775118</v>
      </c>
      <c r="E55" s="5">
        <v>54398647</v>
      </c>
      <c r="F55" s="5">
        <v>66657603</v>
      </c>
      <c r="G55" s="5">
        <f t="shared" si="0"/>
        <v>-12258956</v>
      </c>
      <c r="H55" s="5">
        <f t="shared" si="1"/>
        <v>121056250</v>
      </c>
      <c r="I55" s="6">
        <f t="shared" si="7"/>
        <v>0.13374962507650906</v>
      </c>
      <c r="J55" s="14">
        <f t="shared" si="5"/>
        <v>0.04557790434085548</v>
      </c>
      <c r="K55" s="13" t="s">
        <v>446</v>
      </c>
    </row>
    <row r="56" spans="1:11" ht="28.5">
      <c r="A56" s="1" t="s">
        <v>51</v>
      </c>
      <c r="B56" s="5">
        <v>2</v>
      </c>
      <c r="C56" s="5">
        <v>421</v>
      </c>
      <c r="D56" s="5">
        <f t="shared" si="4"/>
        <v>423</v>
      </c>
      <c r="E56" s="5">
        <v>538</v>
      </c>
      <c r="F56" s="5">
        <v>392</v>
      </c>
      <c r="G56" s="5">
        <f t="shared" si="0"/>
        <v>146</v>
      </c>
      <c r="H56" s="5">
        <f t="shared" si="1"/>
        <v>930</v>
      </c>
      <c r="I56" s="6">
        <f t="shared" si="7"/>
        <v>1.1985815602836878</v>
      </c>
      <c r="J56" s="14">
        <f t="shared" si="5"/>
        <v>3.5014673787595104E-07</v>
      </c>
      <c r="K56" s="13" t="s">
        <v>267</v>
      </c>
    </row>
    <row r="57" spans="1:11" ht="15">
      <c r="A57" s="1" t="s">
        <v>52</v>
      </c>
      <c r="B57" s="5">
        <v>157396</v>
      </c>
      <c r="C57" s="5">
        <v>3667</v>
      </c>
      <c r="D57" s="5">
        <f t="shared" si="4"/>
        <v>161063</v>
      </c>
      <c r="E57" s="5">
        <v>25837</v>
      </c>
      <c r="F57" s="5">
        <v>1285</v>
      </c>
      <c r="G57" s="5">
        <f t="shared" si="0"/>
        <v>24552</v>
      </c>
      <c r="H57" s="5">
        <f t="shared" si="1"/>
        <v>27122</v>
      </c>
      <c r="I57" s="6">
        <f t="shared" si="7"/>
        <v>-0.8316062658711187</v>
      </c>
      <c r="J57" s="14">
        <f t="shared" si="5"/>
        <v>1.021148368244252E-05</v>
      </c>
      <c r="K57" s="13" t="s">
        <v>312</v>
      </c>
    </row>
    <row r="58" spans="1:11" ht="15">
      <c r="A58" s="1" t="s">
        <v>53</v>
      </c>
      <c r="B58" s="5">
        <v>7496</v>
      </c>
      <c r="C58" s="5">
        <v>1646</v>
      </c>
      <c r="D58" s="5">
        <f t="shared" si="4"/>
        <v>9142</v>
      </c>
      <c r="E58" s="5">
        <v>4161</v>
      </c>
      <c r="F58" s="5">
        <v>34</v>
      </c>
      <c r="G58" s="5">
        <f t="shared" si="0"/>
        <v>4127</v>
      </c>
      <c r="H58" s="5">
        <f t="shared" si="1"/>
        <v>4195</v>
      </c>
      <c r="I58" s="6">
        <f t="shared" si="7"/>
        <v>-0.5411288558302341</v>
      </c>
      <c r="J58" s="14">
        <f t="shared" si="5"/>
        <v>1.5794253391286177E-06</v>
      </c>
      <c r="K58" s="13" t="s">
        <v>284</v>
      </c>
    </row>
    <row r="59" spans="1:11" ht="15">
      <c r="A59" s="1" t="s">
        <v>54</v>
      </c>
      <c r="B59" s="5">
        <v>124527</v>
      </c>
      <c r="C59" s="5">
        <v>34035</v>
      </c>
      <c r="D59" s="5">
        <f t="shared" si="4"/>
        <v>158562</v>
      </c>
      <c r="E59" s="5">
        <v>155955</v>
      </c>
      <c r="F59" s="5">
        <v>37075</v>
      </c>
      <c r="G59" s="5">
        <f t="shared" si="0"/>
        <v>118880</v>
      </c>
      <c r="H59" s="5">
        <f t="shared" si="1"/>
        <v>193030</v>
      </c>
      <c r="I59" s="6">
        <f t="shared" si="7"/>
        <v>0.21737869098522977</v>
      </c>
      <c r="J59" s="14">
        <f t="shared" si="5"/>
        <v>7.267615571203744E-05</v>
      </c>
      <c r="K59" s="13" t="s">
        <v>349</v>
      </c>
    </row>
    <row r="60" spans="1:11" ht="15">
      <c r="A60" s="1" t="s">
        <v>55</v>
      </c>
      <c r="B60" s="5">
        <v>68217</v>
      </c>
      <c r="C60" s="5">
        <v>4827</v>
      </c>
      <c r="D60" s="5">
        <f t="shared" si="4"/>
        <v>73044</v>
      </c>
      <c r="E60" s="5">
        <v>267424</v>
      </c>
      <c r="F60" s="5">
        <v>2317</v>
      </c>
      <c r="G60" s="5">
        <f t="shared" si="0"/>
        <v>265107</v>
      </c>
      <c r="H60" s="5">
        <f t="shared" si="1"/>
        <v>269741</v>
      </c>
      <c r="I60" s="6">
        <f t="shared" si="7"/>
        <v>2.6928563605498055</v>
      </c>
      <c r="J60" s="14">
        <f t="shared" si="5"/>
        <v>0.00010155799056064183</v>
      </c>
      <c r="K60" s="13" t="s">
        <v>359</v>
      </c>
    </row>
    <row r="61" spans="1:11" ht="15">
      <c r="A61" s="1" t="s">
        <v>56</v>
      </c>
      <c r="B61" s="5">
        <v>206</v>
      </c>
      <c r="C61" s="5">
        <v>119</v>
      </c>
      <c r="D61" s="5">
        <f t="shared" si="4"/>
        <v>325</v>
      </c>
      <c r="E61" s="5">
        <v>26142</v>
      </c>
      <c r="F61" s="5">
        <v>959</v>
      </c>
      <c r="G61" s="5">
        <f t="shared" si="0"/>
        <v>25183</v>
      </c>
      <c r="H61" s="5">
        <f t="shared" si="1"/>
        <v>27101</v>
      </c>
      <c r="I61" s="6">
        <f t="shared" si="7"/>
        <v>82.3876923076923</v>
      </c>
      <c r="J61" s="14">
        <f t="shared" si="5"/>
        <v>1.020357714320016E-05</v>
      </c>
      <c r="K61" s="13" t="s">
        <v>311</v>
      </c>
    </row>
    <row r="62" spans="1:11" ht="15">
      <c r="A62" s="1" t="s">
        <v>57</v>
      </c>
      <c r="B62" s="5">
        <v>6512</v>
      </c>
      <c r="C62" s="5">
        <v>26</v>
      </c>
      <c r="D62" s="5">
        <f t="shared" si="4"/>
        <v>6538</v>
      </c>
      <c r="E62" s="5">
        <v>7844</v>
      </c>
      <c r="F62" s="5">
        <v>0</v>
      </c>
      <c r="G62" s="5">
        <f t="shared" si="0"/>
        <v>7844</v>
      </c>
      <c r="H62" s="5">
        <f t="shared" si="1"/>
        <v>7844</v>
      </c>
      <c r="I62" s="6">
        <f t="shared" si="7"/>
        <v>0.19975527684307137</v>
      </c>
      <c r="J62" s="14">
        <f t="shared" si="5"/>
        <v>2.9532806579558705E-06</v>
      </c>
      <c r="K62" s="13" t="s">
        <v>292</v>
      </c>
    </row>
    <row r="63" spans="1:11" ht="15">
      <c r="A63" s="1" t="s">
        <v>58</v>
      </c>
      <c r="B63" s="5">
        <v>201106</v>
      </c>
      <c r="C63" s="5">
        <v>25540</v>
      </c>
      <c r="D63" s="5">
        <f t="shared" si="4"/>
        <v>226646</v>
      </c>
      <c r="E63" s="5">
        <v>200600</v>
      </c>
      <c r="F63" s="5">
        <v>17259</v>
      </c>
      <c r="G63" s="5">
        <f t="shared" si="0"/>
        <v>183341</v>
      </c>
      <c r="H63" s="5">
        <f t="shared" si="1"/>
        <v>217859</v>
      </c>
      <c r="I63" s="6">
        <f t="shared" si="7"/>
        <v>-0.0387697113560354</v>
      </c>
      <c r="J63" s="14">
        <f t="shared" si="5"/>
        <v>8.202432060958798E-05</v>
      </c>
      <c r="K63" s="13" t="s">
        <v>354</v>
      </c>
    </row>
    <row r="64" spans="1:11" ht="15">
      <c r="A64" s="1" t="s">
        <v>227</v>
      </c>
      <c r="B64" s="5">
        <v>0</v>
      </c>
      <c r="C64" s="5">
        <v>0</v>
      </c>
      <c r="D64" s="5">
        <f>B64+C64</f>
        <v>0</v>
      </c>
      <c r="E64" s="5">
        <v>0</v>
      </c>
      <c r="F64" s="5">
        <v>43</v>
      </c>
      <c r="G64" s="5">
        <f>E64-F64</f>
        <v>-43</v>
      </c>
      <c r="H64" s="5">
        <f>E64+F64</f>
        <v>43</v>
      </c>
      <c r="I64" s="6" t="s">
        <v>237</v>
      </c>
      <c r="J64" s="14">
        <f t="shared" si="5"/>
        <v>1.6189580353404188E-08</v>
      </c>
      <c r="K64" s="13" t="s">
        <v>247</v>
      </c>
    </row>
    <row r="65" spans="1:11" ht="15">
      <c r="A65" s="1" t="s">
        <v>59</v>
      </c>
      <c r="B65" s="5">
        <v>44709</v>
      </c>
      <c r="C65" s="5">
        <v>67719</v>
      </c>
      <c r="D65" s="5">
        <f t="shared" si="4"/>
        <v>112428</v>
      </c>
      <c r="E65" s="5">
        <v>77562</v>
      </c>
      <c r="F65" s="5">
        <v>18574</v>
      </c>
      <c r="G65" s="5">
        <f t="shared" si="0"/>
        <v>58988</v>
      </c>
      <c r="H65" s="5">
        <f t="shared" si="1"/>
        <v>96136</v>
      </c>
      <c r="I65" s="6">
        <f t="shared" si="7"/>
        <v>-0.14491052051090478</v>
      </c>
      <c r="J65" s="14">
        <f t="shared" si="5"/>
        <v>3.619538364778756E-05</v>
      </c>
      <c r="K65" s="13" t="s">
        <v>342</v>
      </c>
    </row>
    <row r="66" spans="1:11" ht="15">
      <c r="A66" s="1" t="s">
        <v>60</v>
      </c>
      <c r="B66" s="5">
        <v>14548</v>
      </c>
      <c r="C66" s="5">
        <v>7249</v>
      </c>
      <c r="D66" s="5">
        <f t="shared" si="4"/>
        <v>21797</v>
      </c>
      <c r="E66" s="5">
        <v>39471</v>
      </c>
      <c r="F66" s="5">
        <v>19768</v>
      </c>
      <c r="G66" s="5">
        <f t="shared" si="0"/>
        <v>19703</v>
      </c>
      <c r="H66" s="5">
        <f t="shared" si="1"/>
        <v>59239</v>
      </c>
      <c r="I66" s="6">
        <f t="shared" si="7"/>
        <v>1.717759324677708</v>
      </c>
      <c r="J66" s="14">
        <f t="shared" si="5"/>
        <v>2.2303594198960712E-05</v>
      </c>
      <c r="K66" s="13" t="s">
        <v>333</v>
      </c>
    </row>
    <row r="67" spans="1:11" ht="15">
      <c r="A67" s="1" t="s">
        <v>61</v>
      </c>
      <c r="B67" s="5">
        <v>0</v>
      </c>
      <c r="C67" s="5">
        <v>0</v>
      </c>
      <c r="D67" s="5">
        <f t="shared" si="4"/>
        <v>0</v>
      </c>
      <c r="E67" s="5">
        <v>0</v>
      </c>
      <c r="F67" s="5">
        <v>0</v>
      </c>
      <c r="G67" s="5">
        <f t="shared" si="0"/>
        <v>0</v>
      </c>
      <c r="H67" s="5">
        <f t="shared" si="1"/>
        <v>0</v>
      </c>
      <c r="I67" s="6" t="s">
        <v>237</v>
      </c>
      <c r="J67" s="14">
        <f t="shared" si="5"/>
        <v>0</v>
      </c>
      <c r="K67" s="13" t="s">
        <v>241</v>
      </c>
    </row>
    <row r="68" spans="1:11" ht="15">
      <c r="A68" s="1" t="s">
        <v>62</v>
      </c>
      <c r="B68" s="5">
        <v>2228</v>
      </c>
      <c r="C68" s="5">
        <v>5801</v>
      </c>
      <c r="D68" s="5">
        <f t="shared" si="4"/>
        <v>8029</v>
      </c>
      <c r="E68" s="5">
        <v>6551</v>
      </c>
      <c r="F68" s="5">
        <v>4447</v>
      </c>
      <c r="G68" s="5">
        <f t="shared" si="0"/>
        <v>2104</v>
      </c>
      <c r="H68" s="5">
        <f t="shared" si="1"/>
        <v>10998</v>
      </c>
      <c r="I68" s="6">
        <f t="shared" si="7"/>
        <v>0.36978453107485365</v>
      </c>
      <c r="J68" s="14">
        <f t="shared" si="5"/>
        <v>4.140767551784634E-06</v>
      </c>
      <c r="K68" s="13" t="s">
        <v>296</v>
      </c>
    </row>
    <row r="69" spans="1:11" ht="15">
      <c r="A69" s="1" t="s">
        <v>63</v>
      </c>
      <c r="B69" s="5">
        <v>38720</v>
      </c>
      <c r="C69" s="5">
        <v>794</v>
      </c>
      <c r="D69" s="5">
        <f t="shared" si="4"/>
        <v>39514</v>
      </c>
      <c r="E69" s="5">
        <v>37964</v>
      </c>
      <c r="F69" s="5">
        <v>345</v>
      </c>
      <c r="G69" s="5">
        <f t="shared" si="0"/>
        <v>37619</v>
      </c>
      <c r="H69" s="5">
        <f t="shared" si="1"/>
        <v>38309</v>
      </c>
      <c r="I69" s="6">
        <f t="shared" si="7"/>
        <v>-0.030495520574986015</v>
      </c>
      <c r="J69" s="14">
        <f t="shared" si="5"/>
        <v>1.4423410087408395E-05</v>
      </c>
      <c r="K69" s="13" t="s">
        <v>325</v>
      </c>
    </row>
    <row r="70" spans="1:11" ht="42.75">
      <c r="A70" s="1" t="s">
        <v>223</v>
      </c>
      <c r="B70" s="5">
        <v>0</v>
      </c>
      <c r="C70" s="5">
        <v>0</v>
      </c>
      <c r="D70" s="5">
        <f>B70+C70</f>
        <v>0</v>
      </c>
      <c r="E70" s="5">
        <v>453</v>
      </c>
      <c r="F70" s="5">
        <v>0</v>
      </c>
      <c r="G70" s="5">
        <f>E70-F70</f>
        <v>453</v>
      </c>
      <c r="H70" s="5">
        <f>E70+F70</f>
        <v>453</v>
      </c>
      <c r="I70" s="6" t="s">
        <v>237</v>
      </c>
      <c r="J70" s="14">
        <f t="shared" si="5"/>
        <v>1.7055534651376968E-07</v>
      </c>
      <c r="K70" s="13" t="s">
        <v>264</v>
      </c>
    </row>
    <row r="71" spans="1:11" ht="15">
      <c r="A71" s="1" t="s">
        <v>64</v>
      </c>
      <c r="B71" s="5">
        <v>29719</v>
      </c>
      <c r="C71" s="5">
        <v>147274</v>
      </c>
      <c r="D71" s="5">
        <f t="shared" si="4"/>
        <v>176993</v>
      </c>
      <c r="E71" s="5">
        <v>33600</v>
      </c>
      <c r="F71" s="5">
        <v>68170</v>
      </c>
      <c r="G71" s="5">
        <f t="shared" si="0"/>
        <v>-34570</v>
      </c>
      <c r="H71" s="5">
        <f t="shared" si="1"/>
        <v>101770</v>
      </c>
      <c r="I71" s="6">
        <f t="shared" si="7"/>
        <v>-0.4250055086924342</v>
      </c>
      <c r="J71" s="14">
        <f t="shared" si="5"/>
        <v>3.831659517595219E-05</v>
      </c>
      <c r="K71" s="13" t="s">
        <v>343</v>
      </c>
    </row>
    <row r="72" spans="1:11" ht="15">
      <c r="A72" s="1" t="s">
        <v>65</v>
      </c>
      <c r="B72" s="5">
        <v>3182411</v>
      </c>
      <c r="C72" s="5">
        <v>2041770</v>
      </c>
      <c r="D72" s="5">
        <f t="shared" si="4"/>
        <v>5224181</v>
      </c>
      <c r="E72" s="5">
        <v>3338018</v>
      </c>
      <c r="F72" s="5">
        <v>2389921</v>
      </c>
      <c r="G72" s="5">
        <f aca="true" t="shared" si="8" ref="G72:G137">E72-F72</f>
        <v>948097</v>
      </c>
      <c r="H72" s="5">
        <f aca="true" t="shared" si="9" ref="H72:H137">E72+F72</f>
        <v>5727939</v>
      </c>
      <c r="I72" s="6">
        <f t="shared" si="7"/>
        <v>0.0964281291172722</v>
      </c>
      <c r="J72" s="14">
        <f aca="true" t="shared" si="10" ref="J72:J135">H72/2656029314</f>
        <v>0.0021565797372069214</v>
      </c>
      <c r="K72" s="13" t="s">
        <v>415</v>
      </c>
    </row>
    <row r="73" spans="1:11" ht="15">
      <c r="A73" s="1" t="s">
        <v>66</v>
      </c>
      <c r="B73" s="5">
        <v>208311</v>
      </c>
      <c r="C73" s="5">
        <v>118510</v>
      </c>
      <c r="D73" s="5">
        <f aca="true" t="shared" si="11" ref="D73:D138">B73+C73</f>
        <v>326821</v>
      </c>
      <c r="E73" s="5">
        <v>245121</v>
      </c>
      <c r="F73" s="5">
        <v>178679</v>
      </c>
      <c r="G73" s="5">
        <f t="shared" si="8"/>
        <v>66442</v>
      </c>
      <c r="H73" s="5">
        <f t="shared" si="9"/>
        <v>423800</v>
      </c>
      <c r="I73" s="6">
        <f t="shared" si="7"/>
        <v>0.29673429797962797</v>
      </c>
      <c r="J73" s="14">
        <f t="shared" si="10"/>
        <v>0.00015956149194820219</v>
      </c>
      <c r="K73" s="13" t="s">
        <v>367</v>
      </c>
    </row>
    <row r="74" spans="1:11" ht="15">
      <c r="A74" s="1" t="s">
        <v>67</v>
      </c>
      <c r="B74" s="5">
        <v>6157985</v>
      </c>
      <c r="C74" s="5">
        <v>1246871</v>
      </c>
      <c r="D74" s="5">
        <f t="shared" si="11"/>
        <v>7404856</v>
      </c>
      <c r="E74" s="5">
        <v>7186245</v>
      </c>
      <c r="F74" s="5">
        <v>1465068</v>
      </c>
      <c r="G74" s="5">
        <f t="shared" si="8"/>
        <v>5721177</v>
      </c>
      <c r="H74" s="5">
        <f t="shared" si="9"/>
        <v>8651313</v>
      </c>
      <c r="I74" s="6">
        <f t="shared" si="7"/>
        <v>0.16832967447307554</v>
      </c>
      <c r="J74" s="14">
        <f t="shared" si="10"/>
        <v>0.00325723551106861</v>
      </c>
      <c r="K74" s="13" t="s">
        <v>423</v>
      </c>
    </row>
    <row r="75" spans="1:11" ht="15">
      <c r="A75" s="1" t="s">
        <v>68</v>
      </c>
      <c r="B75" s="5">
        <v>3007209</v>
      </c>
      <c r="C75" s="5">
        <v>2883643</v>
      </c>
      <c r="D75" s="5">
        <f t="shared" si="11"/>
        <v>5890852</v>
      </c>
      <c r="E75" s="5">
        <v>2591684</v>
      </c>
      <c r="F75" s="5">
        <v>3271953</v>
      </c>
      <c r="G75" s="5">
        <f t="shared" si="8"/>
        <v>-680269</v>
      </c>
      <c r="H75" s="5">
        <f t="shared" si="9"/>
        <v>5863637</v>
      </c>
      <c r="I75" s="6">
        <f t="shared" si="7"/>
        <v>-0.004619875019776316</v>
      </c>
      <c r="J75" s="14">
        <f t="shared" si="10"/>
        <v>0.0022076702877835783</v>
      </c>
      <c r="K75" s="13" t="s">
        <v>416</v>
      </c>
    </row>
    <row r="76" spans="1:11" ht="15">
      <c r="A76" s="1" t="s">
        <v>69</v>
      </c>
      <c r="B76" s="5">
        <v>453651</v>
      </c>
      <c r="C76" s="5">
        <v>2412934</v>
      </c>
      <c r="D76" s="5">
        <f t="shared" si="11"/>
        <v>2866585</v>
      </c>
      <c r="E76" s="5">
        <v>513415</v>
      </c>
      <c r="F76" s="5">
        <v>3191655</v>
      </c>
      <c r="G76" s="5">
        <f t="shared" si="8"/>
        <v>-2678240</v>
      </c>
      <c r="H76" s="5">
        <f t="shared" si="9"/>
        <v>3705070</v>
      </c>
      <c r="I76" s="6">
        <f t="shared" si="7"/>
        <v>0.2925031003790224</v>
      </c>
      <c r="J76" s="14">
        <f t="shared" si="10"/>
        <v>0.0013949657786043546</v>
      </c>
      <c r="K76" s="13" t="s">
        <v>405</v>
      </c>
    </row>
    <row r="77" spans="1:11" ht="15">
      <c r="A77" s="1" t="s">
        <v>70</v>
      </c>
      <c r="B77" s="5">
        <v>7623</v>
      </c>
      <c r="C77" s="5">
        <v>267741</v>
      </c>
      <c r="D77" s="5">
        <f t="shared" si="11"/>
        <v>275364</v>
      </c>
      <c r="E77" s="5">
        <v>1367</v>
      </c>
      <c r="F77" s="5">
        <v>22</v>
      </c>
      <c r="G77" s="5">
        <f t="shared" si="8"/>
        <v>1345</v>
      </c>
      <c r="H77" s="5">
        <f t="shared" si="9"/>
        <v>1389</v>
      </c>
      <c r="I77" s="6">
        <f t="shared" si="7"/>
        <v>-0.9949557676384713</v>
      </c>
      <c r="J77" s="14">
        <f t="shared" si="10"/>
        <v>5.229610956018236E-07</v>
      </c>
      <c r="K77" s="13" t="s">
        <v>269</v>
      </c>
    </row>
    <row r="78" spans="1:11" ht="15">
      <c r="A78" s="1" t="s">
        <v>71</v>
      </c>
      <c r="B78" s="5">
        <v>2833581</v>
      </c>
      <c r="C78" s="5">
        <v>279389</v>
      </c>
      <c r="D78" s="5">
        <f t="shared" si="11"/>
        <v>3112970</v>
      </c>
      <c r="E78" s="5">
        <v>1156386</v>
      </c>
      <c r="F78" s="5">
        <v>276322</v>
      </c>
      <c r="G78" s="5">
        <f t="shared" si="8"/>
        <v>880064</v>
      </c>
      <c r="H78" s="5">
        <f t="shared" si="9"/>
        <v>1432708</v>
      </c>
      <c r="I78" s="6">
        <f t="shared" si="7"/>
        <v>-0.5397617066659813</v>
      </c>
      <c r="J78" s="14">
        <f t="shared" si="10"/>
        <v>0.000539417239278256</v>
      </c>
      <c r="K78" s="13" t="s">
        <v>388</v>
      </c>
    </row>
    <row r="79" spans="1:11" ht="15">
      <c r="A79" s="1" t="s">
        <v>72</v>
      </c>
      <c r="B79" s="5">
        <v>7580247</v>
      </c>
      <c r="C79" s="5">
        <v>8816519</v>
      </c>
      <c r="D79" s="5">
        <f t="shared" si="11"/>
        <v>16396766</v>
      </c>
      <c r="E79" s="5">
        <v>9056481</v>
      </c>
      <c r="F79" s="5">
        <v>7908332</v>
      </c>
      <c r="G79" s="5">
        <f t="shared" si="8"/>
        <v>1148149</v>
      </c>
      <c r="H79" s="5">
        <f t="shared" si="9"/>
        <v>16964813</v>
      </c>
      <c r="I79" s="6">
        <f t="shared" si="7"/>
        <v>0.03464384379212333</v>
      </c>
      <c r="J79" s="14">
        <f t="shared" si="10"/>
        <v>0.0063872837963715335</v>
      </c>
      <c r="K79" s="13" t="s">
        <v>433</v>
      </c>
    </row>
    <row r="80" spans="1:11" ht="15">
      <c r="A80" s="1" t="s">
        <v>73</v>
      </c>
      <c r="B80" s="5">
        <v>294790</v>
      </c>
      <c r="C80" s="5">
        <v>34006</v>
      </c>
      <c r="D80" s="5">
        <f t="shared" si="11"/>
        <v>328796</v>
      </c>
      <c r="E80" s="5">
        <v>258932</v>
      </c>
      <c r="F80" s="5">
        <v>44219</v>
      </c>
      <c r="G80" s="5">
        <f t="shared" si="8"/>
        <v>214713</v>
      </c>
      <c r="H80" s="5">
        <f t="shared" si="9"/>
        <v>303151</v>
      </c>
      <c r="I80" s="6">
        <f t="shared" si="7"/>
        <v>-0.0779966909573109</v>
      </c>
      <c r="J80" s="14">
        <f t="shared" si="10"/>
        <v>0.0001141369179933682</v>
      </c>
      <c r="K80" s="13" t="s">
        <v>361</v>
      </c>
    </row>
    <row r="81" spans="1:11" ht="15">
      <c r="A81" s="1" t="s">
        <v>74</v>
      </c>
      <c r="B81" s="5">
        <v>42389169</v>
      </c>
      <c r="C81" s="5">
        <v>64231031</v>
      </c>
      <c r="D81" s="5">
        <f t="shared" si="11"/>
        <v>106620200</v>
      </c>
      <c r="E81" s="5">
        <v>51588254</v>
      </c>
      <c r="F81" s="5">
        <v>72952702</v>
      </c>
      <c r="G81" s="5">
        <f t="shared" si="8"/>
        <v>-21364448</v>
      </c>
      <c r="H81" s="5">
        <f t="shared" si="9"/>
        <v>124540956</v>
      </c>
      <c r="I81" s="6">
        <f t="shared" si="7"/>
        <v>0.1680803074839477</v>
      </c>
      <c r="J81" s="14">
        <f t="shared" si="10"/>
        <v>0.046889902661669196</v>
      </c>
      <c r="K81" s="13" t="s">
        <v>447</v>
      </c>
    </row>
    <row r="82" spans="1:11" ht="15">
      <c r="A82" s="1" t="s">
        <v>75</v>
      </c>
      <c r="B82" s="5">
        <v>2153444</v>
      </c>
      <c r="C82" s="5">
        <v>2357506</v>
      </c>
      <c r="D82" s="5">
        <f t="shared" si="11"/>
        <v>4510950</v>
      </c>
      <c r="E82" s="5">
        <v>2809859</v>
      </c>
      <c r="F82" s="5">
        <v>1976840</v>
      </c>
      <c r="G82" s="5">
        <f t="shared" si="8"/>
        <v>833019</v>
      </c>
      <c r="H82" s="5">
        <f t="shared" si="9"/>
        <v>4786699</v>
      </c>
      <c r="I82" s="6">
        <f t="shared" si="7"/>
        <v>0.06112880878750602</v>
      </c>
      <c r="J82" s="14">
        <f t="shared" si="10"/>
        <v>0.0018022011183269643</v>
      </c>
      <c r="K82" s="13" t="s">
        <v>410</v>
      </c>
    </row>
    <row r="83" spans="1:11" ht="15">
      <c r="A83" s="1" t="s">
        <v>76</v>
      </c>
      <c r="B83" s="5">
        <v>15900</v>
      </c>
      <c r="C83" s="5">
        <v>3359</v>
      </c>
      <c r="D83" s="5">
        <f t="shared" si="11"/>
        <v>19259</v>
      </c>
      <c r="E83" s="5">
        <v>9002</v>
      </c>
      <c r="F83" s="5">
        <v>3534</v>
      </c>
      <c r="G83" s="5">
        <f t="shared" si="8"/>
        <v>5468</v>
      </c>
      <c r="H83" s="5">
        <f t="shared" si="9"/>
        <v>12536</v>
      </c>
      <c r="I83" s="6">
        <f t="shared" si="7"/>
        <v>-0.3490835453554183</v>
      </c>
      <c r="J83" s="14">
        <f t="shared" si="10"/>
        <v>4.719827425820346E-06</v>
      </c>
      <c r="K83" s="13" t="s">
        <v>299</v>
      </c>
    </row>
    <row r="84" spans="1:11" ht="15">
      <c r="A84" s="1" t="s">
        <v>77</v>
      </c>
      <c r="B84" s="5">
        <v>4489832</v>
      </c>
      <c r="C84" s="5">
        <v>23780755</v>
      </c>
      <c r="D84" s="5">
        <f t="shared" si="11"/>
        <v>28270587</v>
      </c>
      <c r="E84" s="5">
        <v>4714248</v>
      </c>
      <c r="F84" s="5">
        <v>25707960</v>
      </c>
      <c r="G84" s="5">
        <f t="shared" si="8"/>
        <v>-20993712</v>
      </c>
      <c r="H84" s="5">
        <f t="shared" si="9"/>
        <v>30422208</v>
      </c>
      <c r="I84" s="6">
        <f aca="true" t="shared" si="12" ref="I84:I96">((H84/(D84/100))-100)/100</f>
        <v>0.0761081119398051</v>
      </c>
      <c r="J84" s="14">
        <f t="shared" si="10"/>
        <v>0.011454018161487807</v>
      </c>
      <c r="K84" s="13" t="s">
        <v>436</v>
      </c>
    </row>
    <row r="85" spans="1:11" ht="15">
      <c r="A85" s="1" t="s">
        <v>78</v>
      </c>
      <c r="B85" s="5">
        <v>233327</v>
      </c>
      <c r="C85" s="5">
        <v>2248</v>
      </c>
      <c r="D85" s="5">
        <f t="shared" si="11"/>
        <v>235575</v>
      </c>
      <c r="E85" s="5">
        <v>190378</v>
      </c>
      <c r="F85" s="5">
        <v>10693</v>
      </c>
      <c r="G85" s="5">
        <f t="shared" si="8"/>
        <v>179685</v>
      </c>
      <c r="H85" s="5">
        <f t="shared" si="9"/>
        <v>201071</v>
      </c>
      <c r="I85" s="6">
        <f t="shared" si="12"/>
        <v>-0.14646715483391703</v>
      </c>
      <c r="J85" s="14">
        <f t="shared" si="10"/>
        <v>7.570360723812403E-05</v>
      </c>
      <c r="K85" s="13" t="s">
        <v>351</v>
      </c>
    </row>
    <row r="86" spans="1:11" ht="28.5">
      <c r="A86" s="1" t="s">
        <v>79</v>
      </c>
      <c r="B86" s="5">
        <v>588551</v>
      </c>
      <c r="C86" s="5">
        <v>944011</v>
      </c>
      <c r="D86" s="5">
        <f t="shared" si="11"/>
        <v>1532562</v>
      </c>
      <c r="E86" s="5">
        <v>742745</v>
      </c>
      <c r="F86" s="5">
        <v>1223689</v>
      </c>
      <c r="G86" s="5">
        <f t="shared" si="8"/>
        <v>-480944</v>
      </c>
      <c r="H86" s="5">
        <f t="shared" si="9"/>
        <v>1966434</v>
      </c>
      <c r="I86" s="6">
        <f t="shared" si="12"/>
        <v>0.2831024128224502</v>
      </c>
      <c r="J86" s="14">
        <f t="shared" si="10"/>
        <v>0.0007403660756433955</v>
      </c>
      <c r="K86" s="13" t="s">
        <v>393</v>
      </c>
    </row>
    <row r="87" spans="1:11" ht="15">
      <c r="A87" s="1" t="s">
        <v>80</v>
      </c>
      <c r="B87" s="5">
        <v>238285</v>
      </c>
      <c r="C87" s="5">
        <v>4183</v>
      </c>
      <c r="D87" s="5">
        <f t="shared" si="11"/>
        <v>242468</v>
      </c>
      <c r="E87" s="5">
        <v>456381</v>
      </c>
      <c r="F87" s="5">
        <v>5891</v>
      </c>
      <c r="G87" s="5">
        <f t="shared" si="8"/>
        <v>450490</v>
      </c>
      <c r="H87" s="5">
        <f t="shared" si="9"/>
        <v>462272</v>
      </c>
      <c r="I87" s="6">
        <f t="shared" si="12"/>
        <v>0.9065278717191549</v>
      </c>
      <c r="J87" s="14">
        <f t="shared" si="10"/>
        <v>0.00017404627184020605</v>
      </c>
      <c r="K87" s="13" t="s">
        <v>370</v>
      </c>
    </row>
    <row r="88" spans="1:11" ht="15">
      <c r="A88" s="1" t="s">
        <v>81</v>
      </c>
      <c r="B88" s="5">
        <v>2697361</v>
      </c>
      <c r="C88" s="5">
        <v>676658</v>
      </c>
      <c r="D88" s="5">
        <f t="shared" si="11"/>
        <v>3374019</v>
      </c>
      <c r="E88" s="5">
        <v>3225554</v>
      </c>
      <c r="F88" s="5">
        <v>674383</v>
      </c>
      <c r="G88" s="5">
        <f t="shared" si="8"/>
        <v>2551171</v>
      </c>
      <c r="H88" s="5">
        <f t="shared" si="9"/>
        <v>3899937</v>
      </c>
      <c r="I88" s="6">
        <f t="shared" si="12"/>
        <v>0.15587286260095154</v>
      </c>
      <c r="J88" s="14">
        <f t="shared" si="10"/>
        <v>0.0014683335682491644</v>
      </c>
      <c r="K88" s="13" t="s">
        <v>407</v>
      </c>
    </row>
    <row r="89" spans="1:11" ht="28.5">
      <c r="A89" s="1" t="s">
        <v>82</v>
      </c>
      <c r="B89" s="5">
        <v>0</v>
      </c>
      <c r="C89" s="5">
        <v>23</v>
      </c>
      <c r="D89" s="5">
        <f t="shared" si="11"/>
        <v>23</v>
      </c>
      <c r="E89" s="5">
        <v>1881</v>
      </c>
      <c r="F89" s="5">
        <v>2995</v>
      </c>
      <c r="G89" s="5">
        <f t="shared" si="8"/>
        <v>-1114</v>
      </c>
      <c r="H89" s="5">
        <f t="shared" si="9"/>
        <v>4876</v>
      </c>
      <c r="I89" s="6">
        <f t="shared" si="12"/>
        <v>211</v>
      </c>
      <c r="J89" s="14">
        <f t="shared" si="10"/>
        <v>1.835823111702298E-06</v>
      </c>
      <c r="K89" s="13" t="s">
        <v>290</v>
      </c>
    </row>
    <row r="90" spans="1:11" ht="15">
      <c r="A90" s="1" t="s">
        <v>83</v>
      </c>
      <c r="B90" s="5">
        <v>12</v>
      </c>
      <c r="C90" s="5">
        <v>29359</v>
      </c>
      <c r="D90" s="5">
        <f t="shared" si="11"/>
        <v>29371</v>
      </c>
      <c r="E90" s="5">
        <v>4216</v>
      </c>
      <c r="F90" s="5">
        <v>37432</v>
      </c>
      <c r="G90" s="5">
        <f t="shared" si="8"/>
        <v>-33216</v>
      </c>
      <c r="H90" s="5">
        <f t="shared" si="9"/>
        <v>41648</v>
      </c>
      <c r="I90" s="6">
        <f t="shared" si="12"/>
        <v>0.4179973443192264</v>
      </c>
      <c r="J90" s="14">
        <f t="shared" si="10"/>
        <v>1.5680549826943664E-05</v>
      </c>
      <c r="K90" s="13" t="s">
        <v>326</v>
      </c>
    </row>
    <row r="91" spans="1:11" ht="15">
      <c r="A91" s="1" t="s">
        <v>84</v>
      </c>
      <c r="B91" s="5">
        <v>33088</v>
      </c>
      <c r="C91" s="5">
        <v>77762</v>
      </c>
      <c r="D91" s="5">
        <f t="shared" si="11"/>
        <v>110850</v>
      </c>
      <c r="E91" s="5">
        <v>67796</v>
      </c>
      <c r="F91" s="5">
        <v>142282</v>
      </c>
      <c r="G91" s="5">
        <f t="shared" si="8"/>
        <v>-74486</v>
      </c>
      <c r="H91" s="5">
        <f t="shared" si="9"/>
        <v>210078</v>
      </c>
      <c r="I91" s="6">
        <f t="shared" si="12"/>
        <v>0.8951556156968877</v>
      </c>
      <c r="J91" s="14">
        <f t="shared" si="10"/>
        <v>7.909475956935918E-05</v>
      </c>
      <c r="K91" s="13" t="s">
        <v>352</v>
      </c>
    </row>
    <row r="92" spans="1:11" ht="15">
      <c r="A92" s="1" t="s">
        <v>85</v>
      </c>
      <c r="B92" s="5">
        <v>2429391</v>
      </c>
      <c r="C92" s="5">
        <v>3654892</v>
      </c>
      <c r="D92" s="5">
        <f t="shared" si="11"/>
        <v>6084283</v>
      </c>
      <c r="E92" s="5">
        <v>2305218</v>
      </c>
      <c r="F92" s="5">
        <v>3840822</v>
      </c>
      <c r="G92" s="5">
        <f t="shared" si="8"/>
        <v>-1535604</v>
      </c>
      <c r="H92" s="5">
        <f t="shared" si="9"/>
        <v>6146040</v>
      </c>
      <c r="I92" s="6">
        <f t="shared" si="12"/>
        <v>0.01015025106491592</v>
      </c>
      <c r="J92" s="14">
        <f t="shared" si="10"/>
        <v>0.0023139955450054944</v>
      </c>
      <c r="K92" s="13" t="s">
        <v>419</v>
      </c>
    </row>
    <row r="93" spans="1:11" ht="15">
      <c r="A93" s="1" t="s">
        <v>86</v>
      </c>
      <c r="B93" s="5">
        <v>9</v>
      </c>
      <c r="C93" s="5">
        <v>81</v>
      </c>
      <c r="D93" s="5">
        <f t="shared" si="11"/>
        <v>90</v>
      </c>
      <c r="E93" s="5">
        <v>1942</v>
      </c>
      <c r="F93" s="5">
        <v>0</v>
      </c>
      <c r="G93" s="5">
        <f t="shared" si="8"/>
        <v>1942</v>
      </c>
      <c r="H93" s="5">
        <f t="shared" si="9"/>
        <v>1942</v>
      </c>
      <c r="I93" s="6">
        <f t="shared" si="12"/>
        <v>20.57777777777778</v>
      </c>
      <c r="J93" s="14">
        <f t="shared" si="10"/>
        <v>7.311666289839751E-07</v>
      </c>
      <c r="K93" s="13" t="s">
        <v>276</v>
      </c>
    </row>
    <row r="94" spans="1:11" ht="15">
      <c r="A94" s="1" t="s">
        <v>87</v>
      </c>
      <c r="B94" s="5">
        <v>55972</v>
      </c>
      <c r="C94" s="5">
        <v>3107</v>
      </c>
      <c r="D94" s="5">
        <f t="shared" si="11"/>
        <v>59079</v>
      </c>
      <c r="E94" s="5">
        <v>32492</v>
      </c>
      <c r="F94" s="5">
        <v>11</v>
      </c>
      <c r="G94" s="5">
        <f t="shared" si="8"/>
        <v>32481</v>
      </c>
      <c r="H94" s="5">
        <f t="shared" si="9"/>
        <v>32503</v>
      </c>
      <c r="I94" s="6">
        <f t="shared" si="12"/>
        <v>-0.4498383520371029</v>
      </c>
      <c r="J94" s="14">
        <f t="shared" si="10"/>
        <v>1.2237440237830147E-05</v>
      </c>
      <c r="K94" s="13" t="s">
        <v>318</v>
      </c>
    </row>
    <row r="95" spans="1:11" ht="15">
      <c r="A95" s="1" t="s">
        <v>88</v>
      </c>
      <c r="B95" s="5">
        <v>1262480</v>
      </c>
      <c r="C95" s="5">
        <v>4729290</v>
      </c>
      <c r="D95" s="5">
        <f t="shared" si="11"/>
        <v>5991770</v>
      </c>
      <c r="E95" s="5">
        <v>1299361</v>
      </c>
      <c r="F95" s="5">
        <v>4030984</v>
      </c>
      <c r="G95" s="5">
        <f t="shared" si="8"/>
        <v>-2731623</v>
      </c>
      <c r="H95" s="5">
        <f t="shared" si="9"/>
        <v>5330345</v>
      </c>
      <c r="I95" s="6">
        <f t="shared" si="12"/>
        <v>-0.11038891679754059</v>
      </c>
      <c r="J95" s="14">
        <f t="shared" si="10"/>
        <v>0.0020068848532294476</v>
      </c>
      <c r="K95" s="13" t="s">
        <v>412</v>
      </c>
    </row>
    <row r="96" spans="1:11" ht="15">
      <c r="A96" s="1" t="s">
        <v>89</v>
      </c>
      <c r="B96" s="5">
        <v>80086</v>
      </c>
      <c r="C96" s="5">
        <v>32933</v>
      </c>
      <c r="D96" s="5">
        <f t="shared" si="11"/>
        <v>113019</v>
      </c>
      <c r="E96" s="5">
        <v>102516</v>
      </c>
      <c r="F96" s="5">
        <v>32679</v>
      </c>
      <c r="G96" s="5">
        <f t="shared" si="8"/>
        <v>69837</v>
      </c>
      <c r="H96" s="5">
        <f t="shared" si="9"/>
        <v>135195</v>
      </c>
      <c r="I96" s="6">
        <f t="shared" si="12"/>
        <v>0.19621479574230874</v>
      </c>
      <c r="J96" s="14">
        <f t="shared" si="10"/>
        <v>5.090117013670882E-05</v>
      </c>
      <c r="K96" s="13" t="s">
        <v>345</v>
      </c>
    </row>
    <row r="97" spans="1:11" ht="15">
      <c r="A97" s="1" t="s">
        <v>90</v>
      </c>
      <c r="B97" s="5">
        <v>0</v>
      </c>
      <c r="C97" s="5">
        <v>728</v>
      </c>
      <c r="D97" s="5">
        <f t="shared" si="11"/>
        <v>728</v>
      </c>
      <c r="E97" s="5">
        <v>0</v>
      </c>
      <c r="F97" s="5">
        <v>458</v>
      </c>
      <c r="G97" s="5">
        <f t="shared" si="8"/>
        <v>-458</v>
      </c>
      <c r="H97" s="5">
        <f t="shared" si="9"/>
        <v>458</v>
      </c>
      <c r="I97" s="6">
        <f>E97</f>
        <v>0</v>
      </c>
      <c r="J97" s="14">
        <f t="shared" si="10"/>
        <v>1.7243785585718877E-07</v>
      </c>
      <c r="K97" s="13" t="s">
        <v>265</v>
      </c>
    </row>
    <row r="98" spans="1:11" ht="15">
      <c r="A98" s="1" t="s">
        <v>91</v>
      </c>
      <c r="B98" s="5">
        <v>118130</v>
      </c>
      <c r="C98" s="5">
        <v>7008</v>
      </c>
      <c r="D98" s="5">
        <f t="shared" si="11"/>
        <v>125138</v>
      </c>
      <c r="E98" s="5">
        <v>14288</v>
      </c>
      <c r="F98" s="5">
        <v>19575</v>
      </c>
      <c r="G98" s="5">
        <f t="shared" si="8"/>
        <v>-5287</v>
      </c>
      <c r="H98" s="5">
        <f t="shared" si="9"/>
        <v>33863</v>
      </c>
      <c r="I98" s="6">
        <f aca="true" t="shared" si="13" ref="I98:I131">((H98/(D98/100))-100)/100</f>
        <v>-0.7293947481979894</v>
      </c>
      <c r="J98" s="14">
        <f t="shared" si="10"/>
        <v>1.274948277924014E-05</v>
      </c>
      <c r="K98" s="13" t="s">
        <v>319</v>
      </c>
    </row>
    <row r="99" spans="1:11" ht="28.5">
      <c r="A99" s="1" t="s">
        <v>228</v>
      </c>
      <c r="B99" s="5">
        <v>0</v>
      </c>
      <c r="C99" s="5">
        <v>0</v>
      </c>
      <c r="D99" s="5">
        <f>B99+C99</f>
        <v>0</v>
      </c>
      <c r="E99" s="5">
        <v>0</v>
      </c>
      <c r="F99" s="5">
        <v>55</v>
      </c>
      <c r="G99" s="5">
        <f>E99-F99</f>
        <v>-55</v>
      </c>
      <c r="H99" s="5">
        <f>E99+F99</f>
        <v>55</v>
      </c>
      <c r="I99" s="6" t="s">
        <v>237</v>
      </c>
      <c r="J99" s="14">
        <f t="shared" si="10"/>
        <v>2.0707602777610006E-08</v>
      </c>
      <c r="K99" s="13" t="s">
        <v>248</v>
      </c>
    </row>
    <row r="100" spans="1:11" ht="15">
      <c r="A100" s="1" t="s">
        <v>92</v>
      </c>
      <c r="B100" s="5">
        <v>249367</v>
      </c>
      <c r="C100" s="5">
        <v>1127474</v>
      </c>
      <c r="D100" s="5">
        <f t="shared" si="11"/>
        <v>1376841</v>
      </c>
      <c r="E100" s="5">
        <v>532698</v>
      </c>
      <c r="F100" s="5">
        <v>1009453</v>
      </c>
      <c r="G100" s="5">
        <f t="shared" si="8"/>
        <v>-476755</v>
      </c>
      <c r="H100" s="5">
        <f t="shared" si="9"/>
        <v>1542151</v>
      </c>
      <c r="I100" s="6">
        <f t="shared" si="13"/>
        <v>0.12006469882869553</v>
      </c>
      <c r="J100" s="14">
        <f t="shared" si="10"/>
        <v>0.000580622733292619</v>
      </c>
      <c r="K100" s="13" t="s">
        <v>389</v>
      </c>
    </row>
    <row r="101" spans="1:11" ht="15">
      <c r="A101" s="1" t="s">
        <v>93</v>
      </c>
      <c r="B101" s="5">
        <v>0</v>
      </c>
      <c r="C101" s="5">
        <v>1864</v>
      </c>
      <c r="D101" s="5">
        <f t="shared" si="11"/>
        <v>1864</v>
      </c>
      <c r="E101" s="5">
        <v>669</v>
      </c>
      <c r="F101" s="5">
        <v>1532</v>
      </c>
      <c r="G101" s="5">
        <f t="shared" si="8"/>
        <v>-863</v>
      </c>
      <c r="H101" s="5">
        <f t="shared" si="9"/>
        <v>2201</v>
      </c>
      <c r="I101" s="6">
        <f t="shared" si="13"/>
        <v>0.180793991416309</v>
      </c>
      <c r="J101" s="14">
        <f t="shared" si="10"/>
        <v>8.28680612973084E-07</v>
      </c>
      <c r="K101" s="13" t="s">
        <v>277</v>
      </c>
    </row>
    <row r="102" spans="1:11" ht="15">
      <c r="A102" s="1" t="s">
        <v>94</v>
      </c>
      <c r="B102" s="5">
        <v>39598</v>
      </c>
      <c r="C102" s="5">
        <v>22398</v>
      </c>
      <c r="D102" s="5">
        <f t="shared" si="11"/>
        <v>61996</v>
      </c>
      <c r="E102" s="5">
        <v>22733</v>
      </c>
      <c r="F102" s="5">
        <v>12827</v>
      </c>
      <c r="G102" s="5">
        <f t="shared" si="8"/>
        <v>9906</v>
      </c>
      <c r="H102" s="5">
        <f t="shared" si="9"/>
        <v>35560</v>
      </c>
      <c r="I102" s="6">
        <f t="shared" si="13"/>
        <v>-0.4264146073940255</v>
      </c>
      <c r="J102" s="14">
        <f t="shared" si="10"/>
        <v>1.3388406450396578E-05</v>
      </c>
      <c r="K102" s="13" t="s">
        <v>322</v>
      </c>
    </row>
    <row r="103" spans="1:11" ht="28.5">
      <c r="A103" s="1" t="s">
        <v>95</v>
      </c>
      <c r="B103" s="5">
        <v>11610</v>
      </c>
      <c r="C103" s="5">
        <v>1994</v>
      </c>
      <c r="D103" s="5">
        <f t="shared" si="11"/>
        <v>13604</v>
      </c>
      <c r="E103" s="5">
        <v>10231</v>
      </c>
      <c r="F103" s="5">
        <v>4803</v>
      </c>
      <c r="G103" s="5">
        <f t="shared" si="8"/>
        <v>5428</v>
      </c>
      <c r="H103" s="5">
        <f t="shared" si="9"/>
        <v>15034</v>
      </c>
      <c r="I103" s="6">
        <f t="shared" si="13"/>
        <v>0.1051161423110851</v>
      </c>
      <c r="J103" s="14">
        <f t="shared" si="10"/>
        <v>5.660329093792524E-06</v>
      </c>
      <c r="K103" s="13" t="s">
        <v>306</v>
      </c>
    </row>
    <row r="104" spans="1:11" ht="28.5">
      <c r="A104" s="1" t="s">
        <v>96</v>
      </c>
      <c r="B104" s="5">
        <v>2095505</v>
      </c>
      <c r="C104" s="5">
        <v>5216701</v>
      </c>
      <c r="D104" s="5">
        <f t="shared" si="11"/>
        <v>7312206</v>
      </c>
      <c r="E104" s="5">
        <v>1787767</v>
      </c>
      <c r="F104" s="5">
        <v>5960532</v>
      </c>
      <c r="G104" s="5">
        <f t="shared" si="8"/>
        <v>-4172765</v>
      </c>
      <c r="H104" s="5">
        <f t="shared" si="9"/>
        <v>7748299</v>
      </c>
      <c r="I104" s="6">
        <f t="shared" si="13"/>
        <v>0.05963904736819501</v>
      </c>
      <c r="J104" s="14">
        <f t="shared" si="10"/>
        <v>0.0029172490526209608</v>
      </c>
      <c r="K104" s="13" t="s">
        <v>422</v>
      </c>
    </row>
    <row r="105" spans="1:11" ht="15">
      <c r="A105" s="1" t="s">
        <v>97</v>
      </c>
      <c r="B105" s="5">
        <v>70338</v>
      </c>
      <c r="C105" s="5">
        <v>219590</v>
      </c>
      <c r="D105" s="5">
        <f t="shared" si="11"/>
        <v>289928</v>
      </c>
      <c r="E105" s="5">
        <v>61367</v>
      </c>
      <c r="F105" s="5">
        <v>1204572</v>
      </c>
      <c r="G105" s="5">
        <f t="shared" si="8"/>
        <v>-1143205</v>
      </c>
      <c r="H105" s="5">
        <f t="shared" si="9"/>
        <v>1265939</v>
      </c>
      <c r="I105" s="6">
        <f t="shared" si="13"/>
        <v>3.366390966032946</v>
      </c>
      <c r="J105" s="14">
        <f t="shared" si="10"/>
        <v>0.00047662839913972425</v>
      </c>
      <c r="K105" s="13" t="s">
        <v>386</v>
      </c>
    </row>
    <row r="106" spans="1:11" ht="15">
      <c r="A106" s="1" t="s">
        <v>98</v>
      </c>
      <c r="B106" s="5">
        <v>199910</v>
      </c>
      <c r="C106" s="5">
        <v>46562</v>
      </c>
      <c r="D106" s="5">
        <f t="shared" si="11"/>
        <v>246472</v>
      </c>
      <c r="E106" s="5">
        <v>206356</v>
      </c>
      <c r="F106" s="5">
        <v>34356</v>
      </c>
      <c r="G106" s="5">
        <f t="shared" si="8"/>
        <v>172000</v>
      </c>
      <c r="H106" s="5">
        <f t="shared" si="9"/>
        <v>240712</v>
      </c>
      <c r="I106" s="6">
        <f t="shared" si="13"/>
        <v>-0.023369794540556228</v>
      </c>
      <c r="J106" s="14">
        <f t="shared" si="10"/>
        <v>9.062851781461927E-05</v>
      </c>
      <c r="K106" s="13" t="s">
        <v>357</v>
      </c>
    </row>
    <row r="107" spans="1:11" ht="15">
      <c r="A107" s="1" t="s">
        <v>99</v>
      </c>
      <c r="B107" s="5">
        <v>260982</v>
      </c>
      <c r="C107" s="5">
        <v>3540</v>
      </c>
      <c r="D107" s="5">
        <f t="shared" si="11"/>
        <v>264522</v>
      </c>
      <c r="E107" s="5">
        <v>267752</v>
      </c>
      <c r="F107" s="5">
        <v>3524</v>
      </c>
      <c r="G107" s="5">
        <f t="shared" si="8"/>
        <v>264228</v>
      </c>
      <c r="H107" s="5">
        <f t="shared" si="9"/>
        <v>271276</v>
      </c>
      <c r="I107" s="6">
        <f t="shared" si="13"/>
        <v>0.02553284792947281</v>
      </c>
      <c r="J107" s="14">
        <f t="shared" si="10"/>
        <v>0.0001021359209290715</v>
      </c>
      <c r="K107" s="13" t="s">
        <v>360</v>
      </c>
    </row>
    <row r="108" spans="1:11" ht="15">
      <c r="A108" s="1" t="s">
        <v>100</v>
      </c>
      <c r="B108" s="5">
        <v>420262</v>
      </c>
      <c r="C108" s="5">
        <v>174557</v>
      </c>
      <c r="D108" s="5">
        <f t="shared" si="11"/>
        <v>594819</v>
      </c>
      <c r="E108" s="5">
        <v>399677</v>
      </c>
      <c r="F108" s="5">
        <v>221867</v>
      </c>
      <c r="G108" s="5">
        <f t="shared" si="8"/>
        <v>177810</v>
      </c>
      <c r="H108" s="5">
        <f t="shared" si="9"/>
        <v>621544</v>
      </c>
      <c r="I108" s="6">
        <f t="shared" si="13"/>
        <v>0.04492963405674672</v>
      </c>
      <c r="J108" s="14">
        <f t="shared" si="10"/>
        <v>0.00023401247746921515</v>
      </c>
      <c r="K108" s="13" t="s">
        <v>376</v>
      </c>
    </row>
    <row r="109" spans="1:11" ht="15">
      <c r="A109" s="1" t="s">
        <v>101</v>
      </c>
      <c r="B109" s="5">
        <v>35670</v>
      </c>
      <c r="C109" s="5">
        <v>141505</v>
      </c>
      <c r="D109" s="5">
        <f t="shared" si="11"/>
        <v>177175</v>
      </c>
      <c r="E109" s="5">
        <v>38951</v>
      </c>
      <c r="F109" s="5">
        <v>196279</v>
      </c>
      <c r="G109" s="5">
        <f t="shared" si="8"/>
        <v>-157328</v>
      </c>
      <c r="H109" s="5">
        <f t="shared" si="9"/>
        <v>235230</v>
      </c>
      <c r="I109" s="6">
        <f t="shared" si="13"/>
        <v>0.32767038239029206</v>
      </c>
      <c r="J109" s="14">
        <f t="shared" si="10"/>
        <v>8.856453457049457E-05</v>
      </c>
      <c r="K109" s="13" t="s">
        <v>356</v>
      </c>
    </row>
    <row r="110" spans="1:11" ht="15">
      <c r="A110" s="1" t="s">
        <v>102</v>
      </c>
      <c r="B110" s="5">
        <v>10364</v>
      </c>
      <c r="C110" s="5">
        <v>30662</v>
      </c>
      <c r="D110" s="5">
        <f t="shared" si="11"/>
        <v>41026</v>
      </c>
      <c r="E110" s="5">
        <v>6283</v>
      </c>
      <c r="F110" s="5">
        <v>20400</v>
      </c>
      <c r="G110" s="5">
        <f t="shared" si="8"/>
        <v>-14117</v>
      </c>
      <c r="H110" s="5">
        <f t="shared" si="9"/>
        <v>26683</v>
      </c>
      <c r="I110" s="6">
        <f t="shared" si="13"/>
        <v>-0.3496075659337981</v>
      </c>
      <c r="J110" s="14">
        <f t="shared" si="10"/>
        <v>1.0046199362090323E-05</v>
      </c>
      <c r="K110" s="13" t="s">
        <v>310</v>
      </c>
    </row>
    <row r="111" spans="1:11" ht="15">
      <c r="A111" s="1" t="s">
        <v>103</v>
      </c>
      <c r="B111" s="5">
        <v>0</v>
      </c>
      <c r="C111" s="5">
        <v>757</v>
      </c>
      <c r="D111" s="5">
        <f t="shared" si="11"/>
        <v>757</v>
      </c>
      <c r="E111" s="5">
        <v>0</v>
      </c>
      <c r="F111" s="5">
        <v>0</v>
      </c>
      <c r="G111" s="5">
        <f t="shared" si="8"/>
        <v>0</v>
      </c>
      <c r="H111" s="5">
        <f t="shared" si="9"/>
        <v>0</v>
      </c>
      <c r="I111" s="6">
        <f t="shared" si="13"/>
        <v>-1</v>
      </c>
      <c r="J111" s="14">
        <f t="shared" si="10"/>
        <v>0</v>
      </c>
      <c r="K111" s="13" t="s">
        <v>241</v>
      </c>
    </row>
    <row r="112" spans="1:11" ht="15">
      <c r="A112" s="1" t="s">
        <v>104</v>
      </c>
      <c r="B112" s="5">
        <v>1383544</v>
      </c>
      <c r="C112" s="5">
        <v>6471</v>
      </c>
      <c r="D112" s="5">
        <f t="shared" si="11"/>
        <v>1390015</v>
      </c>
      <c r="E112" s="5">
        <v>1269615</v>
      </c>
      <c r="F112" s="5">
        <v>9172</v>
      </c>
      <c r="G112" s="5">
        <f t="shared" si="8"/>
        <v>1260443</v>
      </c>
      <c r="H112" s="5">
        <f t="shared" si="9"/>
        <v>1278787</v>
      </c>
      <c r="I112" s="6">
        <f t="shared" si="13"/>
        <v>-0.08001928036747799</v>
      </c>
      <c r="J112" s="14">
        <f t="shared" si="10"/>
        <v>0.00048146569514857394</v>
      </c>
      <c r="K112" s="13" t="s">
        <v>387</v>
      </c>
    </row>
    <row r="113" spans="1:11" ht="15">
      <c r="A113" s="1" t="s">
        <v>105</v>
      </c>
      <c r="B113" s="5">
        <v>27698</v>
      </c>
      <c r="C113" s="5">
        <v>17901</v>
      </c>
      <c r="D113" s="5">
        <f t="shared" si="11"/>
        <v>45599</v>
      </c>
      <c r="E113" s="5">
        <v>7085</v>
      </c>
      <c r="F113" s="5">
        <v>5225</v>
      </c>
      <c r="G113" s="5">
        <f t="shared" si="8"/>
        <v>1860</v>
      </c>
      <c r="H113" s="5">
        <f t="shared" si="9"/>
        <v>12310</v>
      </c>
      <c r="I113" s="6">
        <f t="shared" si="13"/>
        <v>-0.7300379394284963</v>
      </c>
      <c r="J113" s="14">
        <f t="shared" si="10"/>
        <v>4.6347380034978036E-06</v>
      </c>
      <c r="K113" s="13" t="s">
        <v>298</v>
      </c>
    </row>
    <row r="114" spans="1:11" ht="15">
      <c r="A114" s="1" t="s">
        <v>106</v>
      </c>
      <c r="B114" s="5">
        <v>138497</v>
      </c>
      <c r="C114" s="5">
        <v>11008</v>
      </c>
      <c r="D114" s="5">
        <f t="shared" si="11"/>
        <v>149505</v>
      </c>
      <c r="E114" s="5">
        <v>130242</v>
      </c>
      <c r="F114" s="5">
        <v>3712392</v>
      </c>
      <c r="G114" s="5">
        <f t="shared" si="8"/>
        <v>-3582150</v>
      </c>
      <c r="H114" s="5">
        <f t="shared" si="9"/>
        <v>3842634</v>
      </c>
      <c r="I114" s="6">
        <f t="shared" si="13"/>
        <v>24.702377846894752</v>
      </c>
      <c r="J114" s="14">
        <f t="shared" si="10"/>
        <v>0.0014467588816679754</v>
      </c>
      <c r="K114" s="13" t="s">
        <v>406</v>
      </c>
    </row>
    <row r="115" spans="1:11" ht="15">
      <c r="A115" s="1" t="s">
        <v>107</v>
      </c>
      <c r="B115" s="5">
        <v>378186</v>
      </c>
      <c r="C115" s="5">
        <v>677071</v>
      </c>
      <c r="D115" s="5">
        <f t="shared" si="11"/>
        <v>1055257</v>
      </c>
      <c r="E115" s="5">
        <v>278627</v>
      </c>
      <c r="F115" s="5">
        <v>487252</v>
      </c>
      <c r="G115" s="5">
        <f t="shared" si="8"/>
        <v>-208625</v>
      </c>
      <c r="H115" s="5">
        <f t="shared" si="9"/>
        <v>765879</v>
      </c>
      <c r="I115" s="6">
        <f t="shared" si="13"/>
        <v>-0.2742251413636677</v>
      </c>
      <c r="J115" s="14">
        <f t="shared" si="10"/>
        <v>0.0002883548746856941</v>
      </c>
      <c r="K115" s="13" t="s">
        <v>380</v>
      </c>
    </row>
    <row r="116" spans="1:11" ht="15">
      <c r="A116" s="1" t="s">
        <v>108</v>
      </c>
      <c r="B116" s="5">
        <v>4112944</v>
      </c>
      <c r="C116" s="5">
        <v>764883</v>
      </c>
      <c r="D116" s="5">
        <f t="shared" si="11"/>
        <v>4877827</v>
      </c>
      <c r="E116" s="5">
        <v>4789831</v>
      </c>
      <c r="F116" s="5">
        <v>754504</v>
      </c>
      <c r="G116" s="5">
        <f t="shared" si="8"/>
        <v>4035327</v>
      </c>
      <c r="H116" s="5">
        <f t="shared" si="9"/>
        <v>5544335</v>
      </c>
      <c r="I116" s="6">
        <f t="shared" si="13"/>
        <v>0.1366403523536198</v>
      </c>
      <c r="J116" s="14">
        <f t="shared" si="10"/>
        <v>0.002087452488109098</v>
      </c>
      <c r="K116" s="13" t="s">
        <v>414</v>
      </c>
    </row>
    <row r="117" spans="1:11" ht="15">
      <c r="A117" s="1" t="s">
        <v>109</v>
      </c>
      <c r="B117" s="5">
        <v>1745422</v>
      </c>
      <c r="C117" s="5">
        <v>315145</v>
      </c>
      <c r="D117" s="5">
        <f t="shared" si="11"/>
        <v>2060567</v>
      </c>
      <c r="E117" s="5">
        <v>2102341</v>
      </c>
      <c r="F117" s="5">
        <v>519884</v>
      </c>
      <c r="G117" s="5">
        <f t="shared" si="8"/>
        <v>1582457</v>
      </c>
      <c r="H117" s="5">
        <f t="shared" si="9"/>
        <v>2622225</v>
      </c>
      <c r="I117" s="6">
        <f t="shared" si="13"/>
        <v>0.2725744904193847</v>
      </c>
      <c r="J117" s="14">
        <f t="shared" si="10"/>
        <v>0.0009872726126094254</v>
      </c>
      <c r="K117" s="13" t="s">
        <v>398</v>
      </c>
    </row>
    <row r="118" spans="1:11" ht="15">
      <c r="A118" s="1" t="s">
        <v>110</v>
      </c>
      <c r="B118" s="5">
        <v>1776133</v>
      </c>
      <c r="C118" s="5">
        <v>2043769</v>
      </c>
      <c r="D118" s="5">
        <f t="shared" si="11"/>
        <v>3819902</v>
      </c>
      <c r="E118" s="5">
        <v>2356049</v>
      </c>
      <c r="F118" s="5">
        <v>2244793</v>
      </c>
      <c r="G118" s="5">
        <f t="shared" si="8"/>
        <v>111256</v>
      </c>
      <c r="H118" s="5">
        <f t="shared" si="9"/>
        <v>4600842</v>
      </c>
      <c r="I118" s="6">
        <f t="shared" si="13"/>
        <v>0.2044397997644967</v>
      </c>
      <c r="J118" s="14">
        <f t="shared" si="10"/>
        <v>0.001732225610518996</v>
      </c>
      <c r="K118" s="13" t="s">
        <v>408</v>
      </c>
    </row>
    <row r="119" spans="1:11" ht="15">
      <c r="A119" s="1" t="s">
        <v>111</v>
      </c>
      <c r="B119" s="5">
        <v>7234</v>
      </c>
      <c r="C119" s="5">
        <v>67850</v>
      </c>
      <c r="D119" s="5">
        <f t="shared" si="11"/>
        <v>75084</v>
      </c>
      <c r="E119" s="5">
        <v>12413</v>
      </c>
      <c r="F119" s="5">
        <v>59856</v>
      </c>
      <c r="G119" s="5">
        <f t="shared" si="8"/>
        <v>-47443</v>
      </c>
      <c r="H119" s="5">
        <f t="shared" si="9"/>
        <v>72269</v>
      </c>
      <c r="I119" s="6">
        <f t="shared" si="13"/>
        <v>-0.03749134302914072</v>
      </c>
      <c r="J119" s="14">
        <f t="shared" si="10"/>
        <v>2.7209413547910865E-05</v>
      </c>
      <c r="K119" s="13" t="s">
        <v>337</v>
      </c>
    </row>
    <row r="120" spans="1:11" ht="15">
      <c r="A120" s="1" t="s">
        <v>112</v>
      </c>
      <c r="B120" s="5">
        <v>10379</v>
      </c>
      <c r="C120" s="5">
        <v>79356</v>
      </c>
      <c r="D120" s="5">
        <f t="shared" si="11"/>
        <v>89735</v>
      </c>
      <c r="E120" s="5">
        <v>7807</v>
      </c>
      <c r="F120" s="5">
        <v>21650</v>
      </c>
      <c r="G120" s="5">
        <f t="shared" si="8"/>
        <v>-13843</v>
      </c>
      <c r="H120" s="5">
        <f t="shared" si="9"/>
        <v>29457</v>
      </c>
      <c r="I120" s="6">
        <f t="shared" si="13"/>
        <v>-0.6717334373432885</v>
      </c>
      <c r="J120" s="14">
        <f t="shared" si="10"/>
        <v>1.1090615545819235E-05</v>
      </c>
      <c r="K120" s="13" t="s">
        <v>314</v>
      </c>
    </row>
    <row r="121" spans="1:11" ht="15">
      <c r="A121" s="1" t="s">
        <v>113</v>
      </c>
      <c r="B121" s="5">
        <v>21009695</v>
      </c>
      <c r="C121" s="5">
        <v>19938322</v>
      </c>
      <c r="D121" s="5">
        <f t="shared" si="11"/>
        <v>40948017</v>
      </c>
      <c r="E121" s="5">
        <v>24011803</v>
      </c>
      <c r="F121" s="5">
        <v>24051594</v>
      </c>
      <c r="G121" s="5">
        <f t="shared" si="8"/>
        <v>-39791</v>
      </c>
      <c r="H121" s="5">
        <f t="shared" si="9"/>
        <v>48063397</v>
      </c>
      <c r="I121" s="6">
        <f t="shared" si="13"/>
        <v>0.1737661679685246</v>
      </c>
      <c r="J121" s="14">
        <f t="shared" si="10"/>
        <v>0.018095958785792225</v>
      </c>
      <c r="K121" s="13" t="s">
        <v>439</v>
      </c>
    </row>
    <row r="122" spans="1:11" ht="15">
      <c r="A122" s="1" t="s">
        <v>114</v>
      </c>
      <c r="B122" s="5">
        <v>481811</v>
      </c>
      <c r="C122" s="5">
        <v>114137</v>
      </c>
      <c r="D122" s="5">
        <f t="shared" si="11"/>
        <v>595948</v>
      </c>
      <c r="E122" s="5">
        <v>453627</v>
      </c>
      <c r="F122" s="5">
        <v>124019</v>
      </c>
      <c r="G122" s="5">
        <f t="shared" si="8"/>
        <v>329608</v>
      </c>
      <c r="H122" s="5">
        <f t="shared" si="9"/>
        <v>577646</v>
      </c>
      <c r="I122" s="6">
        <f t="shared" si="13"/>
        <v>-0.030710733151214527</v>
      </c>
      <c r="J122" s="14">
        <f t="shared" si="10"/>
        <v>0.00021748479843773292</v>
      </c>
      <c r="K122" s="13" t="s">
        <v>374</v>
      </c>
    </row>
    <row r="123" spans="1:11" ht="15">
      <c r="A123" s="1" t="s">
        <v>115</v>
      </c>
      <c r="B123" s="5">
        <v>1369430</v>
      </c>
      <c r="C123" s="5">
        <v>6407287</v>
      </c>
      <c r="D123" s="5">
        <f t="shared" si="11"/>
        <v>7776717</v>
      </c>
      <c r="E123" s="5">
        <v>1306543</v>
      </c>
      <c r="F123" s="5">
        <v>12094858</v>
      </c>
      <c r="G123" s="5">
        <f t="shared" si="8"/>
        <v>-10788315</v>
      </c>
      <c r="H123" s="5">
        <f t="shared" si="9"/>
        <v>13401401</v>
      </c>
      <c r="I123" s="6">
        <f t="shared" si="13"/>
        <v>0.7232723011522728</v>
      </c>
      <c r="J123" s="14">
        <f t="shared" si="10"/>
        <v>0.005045652519481191</v>
      </c>
      <c r="K123" s="13" t="s">
        <v>428</v>
      </c>
    </row>
    <row r="124" spans="1:11" ht="15">
      <c r="A124" s="1" t="s">
        <v>116</v>
      </c>
      <c r="B124" s="5">
        <v>39</v>
      </c>
      <c r="C124" s="5">
        <v>205925</v>
      </c>
      <c r="D124" s="5">
        <f t="shared" si="11"/>
        <v>205964</v>
      </c>
      <c r="E124" s="5">
        <v>28</v>
      </c>
      <c r="F124" s="5">
        <v>125706</v>
      </c>
      <c r="G124" s="5">
        <f t="shared" si="8"/>
        <v>-125678</v>
      </c>
      <c r="H124" s="5">
        <f t="shared" si="9"/>
        <v>125734</v>
      </c>
      <c r="I124" s="6">
        <f t="shared" si="13"/>
        <v>-0.3895340933366996</v>
      </c>
      <c r="J124" s="14">
        <f t="shared" si="10"/>
        <v>4.733908595709121E-05</v>
      </c>
      <c r="K124" s="13" t="s">
        <v>344</v>
      </c>
    </row>
    <row r="125" spans="1:11" ht="15">
      <c r="A125" s="1" t="s">
        <v>117</v>
      </c>
      <c r="B125" s="5">
        <v>718</v>
      </c>
      <c r="C125" s="5">
        <v>1003</v>
      </c>
      <c r="D125" s="5">
        <f t="shared" si="11"/>
        <v>1721</v>
      </c>
      <c r="E125" s="5">
        <v>6781</v>
      </c>
      <c r="F125" s="5">
        <v>1989</v>
      </c>
      <c r="G125" s="5">
        <f t="shared" si="8"/>
        <v>4792</v>
      </c>
      <c r="H125" s="5">
        <f t="shared" si="9"/>
        <v>8770</v>
      </c>
      <c r="I125" s="6">
        <f t="shared" si="13"/>
        <v>4.095874491574666</v>
      </c>
      <c r="J125" s="14">
        <f t="shared" si="10"/>
        <v>3.3019213883570864E-06</v>
      </c>
      <c r="K125" s="13" t="s">
        <v>294</v>
      </c>
    </row>
    <row r="126" spans="1:11" ht="15">
      <c r="A126" s="1" t="s">
        <v>118</v>
      </c>
      <c r="B126" s="5">
        <v>25204</v>
      </c>
      <c r="C126" s="5">
        <v>129080</v>
      </c>
      <c r="D126" s="5">
        <f t="shared" si="11"/>
        <v>154284</v>
      </c>
      <c r="E126" s="5">
        <v>51022</v>
      </c>
      <c r="F126" s="5">
        <v>177050</v>
      </c>
      <c r="G126" s="5">
        <f t="shared" si="8"/>
        <v>-126028</v>
      </c>
      <c r="H126" s="5">
        <f t="shared" si="9"/>
        <v>228072</v>
      </c>
      <c r="I126" s="6">
        <f t="shared" si="13"/>
        <v>0.4782608695652175</v>
      </c>
      <c r="J126" s="14">
        <f t="shared" si="10"/>
        <v>8.58695341944558E-05</v>
      </c>
      <c r="K126" s="13" t="s">
        <v>355</v>
      </c>
    </row>
    <row r="127" spans="1:11" ht="15">
      <c r="A127" s="1" t="s">
        <v>119</v>
      </c>
      <c r="B127" s="5">
        <v>139767</v>
      </c>
      <c r="C127" s="5">
        <v>123779</v>
      </c>
      <c r="D127" s="5">
        <f t="shared" si="11"/>
        <v>263546</v>
      </c>
      <c r="E127" s="5">
        <v>158647</v>
      </c>
      <c r="F127" s="5">
        <v>316934</v>
      </c>
      <c r="G127" s="5">
        <f t="shared" si="8"/>
        <v>-158287</v>
      </c>
      <c r="H127" s="5">
        <f t="shared" si="9"/>
        <v>475581</v>
      </c>
      <c r="I127" s="6">
        <f t="shared" si="13"/>
        <v>0.8045464548883308</v>
      </c>
      <c r="J127" s="14">
        <f t="shared" si="10"/>
        <v>0.00017905713521051899</v>
      </c>
      <c r="K127" s="13" t="s">
        <v>371</v>
      </c>
    </row>
    <row r="128" spans="1:11" ht="15">
      <c r="A128" s="1" t="s">
        <v>120</v>
      </c>
      <c r="B128" s="5">
        <v>388542</v>
      </c>
      <c r="C128" s="5">
        <v>390421</v>
      </c>
      <c r="D128" s="5">
        <f t="shared" si="11"/>
        <v>778963</v>
      </c>
      <c r="E128" s="5">
        <v>428498</v>
      </c>
      <c r="F128" s="5">
        <v>457845</v>
      </c>
      <c r="G128" s="5">
        <f t="shared" si="8"/>
        <v>-29347</v>
      </c>
      <c r="H128" s="5">
        <f t="shared" si="9"/>
        <v>886343</v>
      </c>
      <c r="I128" s="6">
        <f t="shared" si="13"/>
        <v>0.13784993638979004</v>
      </c>
      <c r="J128" s="14">
        <f t="shared" si="10"/>
        <v>0.00033370979579482155</v>
      </c>
      <c r="K128" s="13" t="s">
        <v>382</v>
      </c>
    </row>
    <row r="129" spans="1:11" ht="28.5">
      <c r="A129" s="1" t="s">
        <v>121</v>
      </c>
      <c r="B129" s="5">
        <v>1224</v>
      </c>
      <c r="C129" s="5">
        <v>0</v>
      </c>
      <c r="D129" s="5">
        <f t="shared" si="11"/>
        <v>1224</v>
      </c>
      <c r="E129" s="5">
        <v>67</v>
      </c>
      <c r="F129" s="5">
        <v>0</v>
      </c>
      <c r="G129" s="5">
        <f t="shared" si="8"/>
        <v>67</v>
      </c>
      <c r="H129" s="5">
        <f t="shared" si="9"/>
        <v>67</v>
      </c>
      <c r="I129" s="6">
        <f t="shared" si="13"/>
        <v>-0.9452614379084967</v>
      </c>
      <c r="J129" s="14">
        <f t="shared" si="10"/>
        <v>2.5225625201815827E-08</v>
      </c>
      <c r="K129" s="13" t="s">
        <v>250</v>
      </c>
    </row>
    <row r="130" spans="1:11" ht="15">
      <c r="A130" s="1" t="s">
        <v>122</v>
      </c>
      <c r="B130" s="5">
        <v>23783</v>
      </c>
      <c r="C130" s="5">
        <v>150</v>
      </c>
      <c r="D130" s="5">
        <f t="shared" si="11"/>
        <v>23933</v>
      </c>
      <c r="E130" s="5">
        <v>14022</v>
      </c>
      <c r="F130" s="5">
        <v>957</v>
      </c>
      <c r="G130" s="5">
        <f t="shared" si="8"/>
        <v>13065</v>
      </c>
      <c r="H130" s="5">
        <f t="shared" si="9"/>
        <v>14979</v>
      </c>
      <c r="I130" s="6">
        <f t="shared" si="13"/>
        <v>-0.3741277733673172</v>
      </c>
      <c r="J130" s="14">
        <f t="shared" si="10"/>
        <v>5.639621491014914E-06</v>
      </c>
      <c r="K130" s="13" t="s">
        <v>305</v>
      </c>
    </row>
    <row r="131" spans="1:11" ht="15">
      <c r="A131" s="1" t="s">
        <v>123</v>
      </c>
      <c r="B131" s="5">
        <v>104329</v>
      </c>
      <c r="C131" s="5">
        <v>16174</v>
      </c>
      <c r="D131" s="5">
        <f t="shared" si="11"/>
        <v>120503</v>
      </c>
      <c r="E131" s="5">
        <v>44902</v>
      </c>
      <c r="F131" s="5">
        <v>24480</v>
      </c>
      <c r="G131" s="5">
        <f t="shared" si="8"/>
        <v>20422</v>
      </c>
      <c r="H131" s="5">
        <f t="shared" si="9"/>
        <v>69382</v>
      </c>
      <c r="I131" s="6">
        <f t="shared" si="13"/>
        <v>-0.42423010215513307</v>
      </c>
      <c r="J131" s="14">
        <f t="shared" si="10"/>
        <v>2.6122452653020682E-05</v>
      </c>
      <c r="K131" s="13" t="s">
        <v>336</v>
      </c>
    </row>
    <row r="132" spans="1:11" ht="15">
      <c r="A132" s="1" t="s">
        <v>124</v>
      </c>
      <c r="B132" s="5">
        <v>234</v>
      </c>
      <c r="C132" s="5">
        <v>69</v>
      </c>
      <c r="D132" s="5">
        <f t="shared" si="11"/>
        <v>303</v>
      </c>
      <c r="E132" s="5">
        <v>873</v>
      </c>
      <c r="F132" s="5">
        <v>0</v>
      </c>
      <c r="G132" s="5">
        <f t="shared" si="8"/>
        <v>873</v>
      </c>
      <c r="H132" s="5">
        <f t="shared" si="9"/>
        <v>873</v>
      </c>
      <c r="I132" s="6">
        <f>-I132</f>
        <v>0</v>
      </c>
      <c r="J132" s="14">
        <f t="shared" si="10"/>
        <v>3.2868613136097337E-07</v>
      </c>
      <c r="K132" s="13" t="s">
        <v>266</v>
      </c>
    </row>
    <row r="133" spans="1:11" ht="15">
      <c r="A133" s="1" t="s">
        <v>125</v>
      </c>
      <c r="B133" s="5">
        <v>958649</v>
      </c>
      <c r="C133" s="5">
        <v>1871758</v>
      </c>
      <c r="D133" s="5">
        <f t="shared" si="11"/>
        <v>2830407</v>
      </c>
      <c r="E133" s="5">
        <v>1106923</v>
      </c>
      <c r="F133" s="5">
        <v>1912781</v>
      </c>
      <c r="G133" s="5">
        <f t="shared" si="8"/>
        <v>-805858</v>
      </c>
      <c r="H133" s="5">
        <f t="shared" si="9"/>
        <v>3019704</v>
      </c>
      <c r="I133" s="6">
        <f aca="true" t="shared" si="14" ref="I133:I166">((H133/(D133/100))-100)/100</f>
        <v>0.0668797808937019</v>
      </c>
      <c r="J133" s="14">
        <f t="shared" si="10"/>
        <v>0.0011369241988720008</v>
      </c>
      <c r="K133" s="13" t="s">
        <v>402</v>
      </c>
    </row>
    <row r="134" spans="1:11" ht="15">
      <c r="A134" s="1" t="s">
        <v>229</v>
      </c>
      <c r="B134" s="5">
        <v>0</v>
      </c>
      <c r="C134" s="5">
        <v>0</v>
      </c>
      <c r="D134" s="5">
        <f>B134+C134</f>
        <v>0</v>
      </c>
      <c r="E134" s="5">
        <v>0</v>
      </c>
      <c r="F134" s="5">
        <v>19</v>
      </c>
      <c r="G134" s="5">
        <f>E134-F134</f>
        <v>-19</v>
      </c>
      <c r="H134" s="5">
        <f>E134+F134</f>
        <v>19</v>
      </c>
      <c r="I134" s="6" t="s">
        <v>237</v>
      </c>
      <c r="J134" s="14">
        <f t="shared" si="10"/>
        <v>7.153535504992548E-09</v>
      </c>
      <c r="K134" s="13" t="s">
        <v>244</v>
      </c>
    </row>
    <row r="135" spans="1:11" ht="15">
      <c r="A135" s="1" t="s">
        <v>126</v>
      </c>
      <c r="B135" s="5">
        <v>382000</v>
      </c>
      <c r="C135" s="5">
        <v>87866</v>
      </c>
      <c r="D135" s="5">
        <f t="shared" si="11"/>
        <v>469866</v>
      </c>
      <c r="E135" s="5">
        <v>591615</v>
      </c>
      <c r="F135" s="5">
        <v>37819</v>
      </c>
      <c r="G135" s="5">
        <f t="shared" si="8"/>
        <v>553796</v>
      </c>
      <c r="H135" s="5">
        <f t="shared" si="9"/>
        <v>629434</v>
      </c>
      <c r="I135" s="6">
        <f t="shared" si="14"/>
        <v>0.3396032060204399</v>
      </c>
      <c r="J135" s="14">
        <f t="shared" si="10"/>
        <v>0.0002369830772131305</v>
      </c>
      <c r="K135" s="13" t="s">
        <v>377</v>
      </c>
    </row>
    <row r="136" spans="1:11" ht="15">
      <c r="A136" s="1" t="s">
        <v>127</v>
      </c>
      <c r="B136" s="5">
        <v>174732</v>
      </c>
      <c r="C136" s="5">
        <v>11362</v>
      </c>
      <c r="D136" s="5">
        <f t="shared" si="11"/>
        <v>186094</v>
      </c>
      <c r="E136" s="5">
        <v>257649</v>
      </c>
      <c r="F136" s="5">
        <v>4478</v>
      </c>
      <c r="G136" s="5">
        <f t="shared" si="8"/>
        <v>253171</v>
      </c>
      <c r="H136" s="5">
        <f t="shared" si="9"/>
        <v>262127</v>
      </c>
      <c r="I136" s="6">
        <f t="shared" si="14"/>
        <v>0.4085730867196148</v>
      </c>
      <c r="J136" s="14">
        <f aca="true" t="shared" si="15" ref="J136:J199">H136/2656029314</f>
        <v>9.869130533248324E-05</v>
      </c>
      <c r="K136" s="13" t="s">
        <v>359</v>
      </c>
    </row>
    <row r="137" spans="1:11" ht="15">
      <c r="A137" s="1" t="s">
        <v>128</v>
      </c>
      <c r="B137" s="5">
        <v>0</v>
      </c>
      <c r="C137" s="5">
        <v>105</v>
      </c>
      <c r="D137" s="5">
        <f t="shared" si="11"/>
        <v>105</v>
      </c>
      <c r="E137" s="5">
        <v>0</v>
      </c>
      <c r="F137" s="5">
        <v>0</v>
      </c>
      <c r="G137" s="5">
        <f t="shared" si="8"/>
        <v>0</v>
      </c>
      <c r="H137" s="5">
        <f t="shared" si="9"/>
        <v>0</v>
      </c>
      <c r="I137" s="6">
        <f t="shared" si="14"/>
        <v>-1</v>
      </c>
      <c r="J137" s="14">
        <f t="shared" si="15"/>
        <v>0</v>
      </c>
      <c r="K137" s="13" t="s">
        <v>241</v>
      </c>
    </row>
    <row r="138" spans="1:11" ht="15">
      <c r="A138" s="1" t="s">
        <v>129</v>
      </c>
      <c r="B138" s="5">
        <v>584</v>
      </c>
      <c r="C138" s="5">
        <v>8695</v>
      </c>
      <c r="D138" s="5">
        <f t="shared" si="11"/>
        <v>9279</v>
      </c>
      <c r="E138" s="5">
        <v>470</v>
      </c>
      <c r="F138" s="5">
        <v>12238</v>
      </c>
      <c r="G138" s="5">
        <f aca="true" t="shared" si="16" ref="G138:G203">E138-F138</f>
        <v>-11768</v>
      </c>
      <c r="H138" s="5">
        <f aca="true" t="shared" si="17" ref="H138:H203">E138+F138</f>
        <v>12708</v>
      </c>
      <c r="I138" s="6">
        <f t="shared" si="14"/>
        <v>0.3695441319107661</v>
      </c>
      <c r="J138" s="14">
        <f t="shared" si="15"/>
        <v>4.784585747233963E-06</v>
      </c>
      <c r="K138" s="13" t="s">
        <v>301</v>
      </c>
    </row>
    <row r="139" spans="1:11" ht="15">
      <c r="A139" s="1" t="s">
        <v>130</v>
      </c>
      <c r="B139" s="5">
        <v>18976</v>
      </c>
      <c r="C139" s="5">
        <v>24405</v>
      </c>
      <c r="D139" s="5">
        <f aca="true" t="shared" si="18" ref="D139:D204">B139+C139</f>
        <v>43381</v>
      </c>
      <c r="E139" s="5">
        <v>29499</v>
      </c>
      <c r="F139" s="5">
        <v>30785</v>
      </c>
      <c r="G139" s="5">
        <f t="shared" si="16"/>
        <v>-1286</v>
      </c>
      <c r="H139" s="5">
        <f t="shared" si="17"/>
        <v>60284</v>
      </c>
      <c r="I139" s="6">
        <f t="shared" si="14"/>
        <v>0.38964062608054206</v>
      </c>
      <c r="J139" s="14">
        <f t="shared" si="15"/>
        <v>2.2697038651735302E-05</v>
      </c>
      <c r="K139" s="13" t="s">
        <v>335</v>
      </c>
    </row>
    <row r="140" spans="1:11" ht="15">
      <c r="A140" s="1" t="s">
        <v>131</v>
      </c>
      <c r="B140" s="5">
        <v>8921</v>
      </c>
      <c r="C140" s="5">
        <v>1682</v>
      </c>
      <c r="D140" s="5">
        <f t="shared" si="18"/>
        <v>10603</v>
      </c>
      <c r="E140" s="5">
        <v>10538</v>
      </c>
      <c r="F140" s="5">
        <v>803</v>
      </c>
      <c r="G140" s="5">
        <f t="shared" si="16"/>
        <v>9735</v>
      </c>
      <c r="H140" s="5">
        <f t="shared" si="17"/>
        <v>11341</v>
      </c>
      <c r="I140" s="6">
        <f t="shared" si="14"/>
        <v>0.0696029425634255</v>
      </c>
      <c r="J140" s="14">
        <f t="shared" si="15"/>
        <v>4.269907692743183E-06</v>
      </c>
      <c r="K140" s="13" t="s">
        <v>297</v>
      </c>
    </row>
    <row r="141" spans="1:11" ht="15">
      <c r="A141" s="1" t="s">
        <v>132</v>
      </c>
      <c r="B141" s="5">
        <v>0</v>
      </c>
      <c r="C141" s="5">
        <v>5</v>
      </c>
      <c r="D141" s="5">
        <f t="shared" si="18"/>
        <v>5</v>
      </c>
      <c r="E141" s="5">
        <v>0</v>
      </c>
      <c r="F141" s="5">
        <v>296</v>
      </c>
      <c r="G141" s="5">
        <f t="shared" si="16"/>
        <v>-296</v>
      </c>
      <c r="H141" s="5">
        <f t="shared" si="17"/>
        <v>296</v>
      </c>
      <c r="I141" s="6">
        <f t="shared" si="14"/>
        <v>58.2</v>
      </c>
      <c r="J141" s="14">
        <f t="shared" si="15"/>
        <v>1.1144455313041022E-07</v>
      </c>
      <c r="K141" s="13" t="s">
        <v>262</v>
      </c>
    </row>
    <row r="142" spans="1:11" ht="15">
      <c r="A142" s="1" t="s">
        <v>133</v>
      </c>
      <c r="B142" s="5">
        <v>452923360</v>
      </c>
      <c r="C142" s="5">
        <v>402562641</v>
      </c>
      <c r="D142" s="5">
        <f t="shared" si="18"/>
        <v>855486001</v>
      </c>
      <c r="E142" s="5">
        <v>483308139</v>
      </c>
      <c r="F142" s="5">
        <v>456760681</v>
      </c>
      <c r="G142" s="5">
        <f t="shared" si="16"/>
        <v>26547458</v>
      </c>
      <c r="H142" s="5">
        <f t="shared" si="17"/>
        <v>940068820</v>
      </c>
      <c r="I142" s="6">
        <f t="shared" si="14"/>
        <v>0.09887107316908626</v>
      </c>
      <c r="J142" s="14">
        <f t="shared" si="15"/>
        <v>0.35393766742139204</v>
      </c>
      <c r="K142" s="13" t="s">
        <v>451</v>
      </c>
    </row>
    <row r="143" spans="1:11" ht="15">
      <c r="A143" s="1" t="s">
        <v>134</v>
      </c>
      <c r="B143" s="5">
        <v>63226</v>
      </c>
      <c r="C143" s="5">
        <v>13151</v>
      </c>
      <c r="D143" s="5">
        <f t="shared" si="18"/>
        <v>76377</v>
      </c>
      <c r="E143" s="5">
        <v>29428</v>
      </c>
      <c r="F143" s="5">
        <v>16721</v>
      </c>
      <c r="G143" s="5">
        <f t="shared" si="16"/>
        <v>12707</v>
      </c>
      <c r="H143" s="5">
        <f t="shared" si="17"/>
        <v>46149</v>
      </c>
      <c r="I143" s="6">
        <f t="shared" si="14"/>
        <v>-0.39577359676342355</v>
      </c>
      <c r="J143" s="14">
        <f t="shared" si="15"/>
        <v>1.7375184737889532E-05</v>
      </c>
      <c r="K143" s="13" t="s">
        <v>328</v>
      </c>
    </row>
    <row r="144" spans="1:11" ht="15">
      <c r="A144" s="1" t="s">
        <v>135</v>
      </c>
      <c r="B144" s="5">
        <v>2744</v>
      </c>
      <c r="C144" s="5">
        <v>1976435</v>
      </c>
      <c r="D144" s="5">
        <f t="shared" si="18"/>
        <v>1979179</v>
      </c>
      <c r="E144" s="5">
        <v>3618</v>
      </c>
      <c r="F144" s="5">
        <v>2140397</v>
      </c>
      <c r="G144" s="5">
        <f t="shared" si="16"/>
        <v>-2136779</v>
      </c>
      <c r="H144" s="5">
        <f t="shared" si="17"/>
        <v>2144015</v>
      </c>
      <c r="I144" s="6">
        <f t="shared" si="14"/>
        <v>0.08328503889744183</v>
      </c>
      <c r="J144" s="14">
        <f t="shared" si="15"/>
        <v>0.0008072256539861367</v>
      </c>
      <c r="K144" s="13" t="s">
        <v>454</v>
      </c>
    </row>
    <row r="145" spans="1:11" ht="15">
      <c r="A145" s="1" t="s">
        <v>136</v>
      </c>
      <c r="B145" s="5">
        <v>7384</v>
      </c>
      <c r="C145" s="5">
        <v>84</v>
      </c>
      <c r="D145" s="5">
        <f t="shared" si="18"/>
        <v>7468</v>
      </c>
      <c r="E145" s="5">
        <v>155</v>
      </c>
      <c r="F145" s="5">
        <v>76</v>
      </c>
      <c r="G145" s="5">
        <f t="shared" si="16"/>
        <v>79</v>
      </c>
      <c r="H145" s="5">
        <f t="shared" si="17"/>
        <v>231</v>
      </c>
      <c r="I145" s="6">
        <f t="shared" si="14"/>
        <v>-0.9690680235672201</v>
      </c>
      <c r="J145" s="14">
        <f t="shared" si="15"/>
        <v>8.697193166596203E-08</v>
      </c>
      <c r="K145" s="13" t="s">
        <v>259</v>
      </c>
    </row>
    <row r="146" spans="1:11" ht="15">
      <c r="A146" s="1" t="s">
        <v>137</v>
      </c>
      <c r="B146" s="5">
        <v>201887</v>
      </c>
      <c r="C146" s="5">
        <v>88798</v>
      </c>
      <c r="D146" s="5">
        <f t="shared" si="18"/>
        <v>290685</v>
      </c>
      <c r="E146" s="5">
        <v>503763</v>
      </c>
      <c r="F146" s="5">
        <v>450216</v>
      </c>
      <c r="G146" s="5">
        <f t="shared" si="16"/>
        <v>53547</v>
      </c>
      <c r="H146" s="5">
        <f t="shared" si="17"/>
        <v>953979</v>
      </c>
      <c r="I146" s="6">
        <f t="shared" si="14"/>
        <v>2.281830847824965</v>
      </c>
      <c r="J146" s="14">
        <f t="shared" si="15"/>
        <v>0.0003591748761851203</v>
      </c>
      <c r="K146" s="13" t="s">
        <v>383</v>
      </c>
    </row>
    <row r="147" spans="1:11" ht="15">
      <c r="A147" s="1" t="s">
        <v>138</v>
      </c>
      <c r="B147" s="5">
        <v>6826</v>
      </c>
      <c r="C147" s="5">
        <v>98606</v>
      </c>
      <c r="D147" s="5">
        <f t="shared" si="18"/>
        <v>105432</v>
      </c>
      <c r="E147" s="5">
        <v>7480</v>
      </c>
      <c r="F147" s="5">
        <v>23241</v>
      </c>
      <c r="G147" s="5">
        <f t="shared" si="16"/>
        <v>-15761</v>
      </c>
      <c r="H147" s="5">
        <f t="shared" si="17"/>
        <v>30721</v>
      </c>
      <c r="I147" s="6">
        <f t="shared" si="14"/>
        <v>-0.7086178769254116</v>
      </c>
      <c r="J147" s="14">
        <f t="shared" si="15"/>
        <v>1.1566513907835582E-05</v>
      </c>
      <c r="K147" s="13" t="s">
        <v>315</v>
      </c>
    </row>
    <row r="148" spans="1:11" ht="15">
      <c r="A148" s="1" t="s">
        <v>224</v>
      </c>
      <c r="B148" s="5">
        <v>0</v>
      </c>
      <c r="C148" s="5">
        <v>0</v>
      </c>
      <c r="D148" s="5">
        <f>B148+C148</f>
        <v>0</v>
      </c>
      <c r="E148" s="5">
        <v>3049</v>
      </c>
      <c r="F148" s="5">
        <v>0</v>
      </c>
      <c r="G148" s="5">
        <f>E148-F148</f>
        <v>3049</v>
      </c>
      <c r="H148" s="5">
        <f>E148+F148</f>
        <v>3049</v>
      </c>
      <c r="I148" s="6" t="s">
        <v>237</v>
      </c>
      <c r="J148" s="14">
        <f t="shared" si="15"/>
        <v>1.147954197616962E-06</v>
      </c>
      <c r="K148" s="13" t="s">
        <v>282</v>
      </c>
    </row>
    <row r="149" spans="1:11" ht="28.5">
      <c r="A149" s="1" t="s">
        <v>139</v>
      </c>
      <c r="B149" s="5">
        <v>5427</v>
      </c>
      <c r="C149" s="5">
        <v>321</v>
      </c>
      <c r="D149" s="5">
        <f t="shared" si="18"/>
        <v>5748</v>
      </c>
      <c r="E149" s="5">
        <v>5510</v>
      </c>
      <c r="F149" s="5">
        <v>7431</v>
      </c>
      <c r="G149" s="5">
        <f t="shared" si="16"/>
        <v>-1921</v>
      </c>
      <c r="H149" s="5">
        <f t="shared" si="17"/>
        <v>12941</v>
      </c>
      <c r="I149" s="6">
        <f t="shared" si="14"/>
        <v>1.251391788448156</v>
      </c>
      <c r="J149" s="14">
        <f t="shared" si="15"/>
        <v>4.872310682637293E-06</v>
      </c>
      <c r="K149" s="13" t="s">
        <v>303</v>
      </c>
    </row>
    <row r="150" spans="1:11" ht="15">
      <c r="A150" s="1" t="s">
        <v>140</v>
      </c>
      <c r="B150" s="5">
        <v>25779682</v>
      </c>
      <c r="C150" s="5">
        <v>29060158</v>
      </c>
      <c r="D150" s="5">
        <f t="shared" si="18"/>
        <v>54839840</v>
      </c>
      <c r="E150" s="5">
        <v>35394762</v>
      </c>
      <c r="F150" s="5">
        <v>32849336</v>
      </c>
      <c r="G150" s="5">
        <f t="shared" si="16"/>
        <v>2545426</v>
      </c>
      <c r="H150" s="5">
        <f t="shared" si="17"/>
        <v>68244098</v>
      </c>
      <c r="I150" s="6">
        <f t="shared" si="14"/>
        <v>0.24442554901691907</v>
      </c>
      <c r="J150" s="14">
        <f t="shared" si="15"/>
        <v>0.02569403042364163</v>
      </c>
      <c r="K150" s="13" t="s">
        <v>441</v>
      </c>
    </row>
    <row r="151" spans="1:11" ht="15">
      <c r="A151" s="1" t="s">
        <v>141</v>
      </c>
      <c r="B151" s="5">
        <v>4430673</v>
      </c>
      <c r="C151" s="5">
        <v>11561931</v>
      </c>
      <c r="D151" s="5">
        <f t="shared" si="18"/>
        <v>15992604</v>
      </c>
      <c r="E151" s="5">
        <v>5162573</v>
      </c>
      <c r="F151" s="5">
        <v>13685746</v>
      </c>
      <c r="G151" s="5">
        <f t="shared" si="16"/>
        <v>-8523173</v>
      </c>
      <c r="H151" s="5">
        <f t="shared" si="17"/>
        <v>18848319</v>
      </c>
      <c r="I151" s="6">
        <f t="shared" si="14"/>
        <v>0.1785647290460014</v>
      </c>
      <c r="J151" s="14">
        <f t="shared" si="15"/>
        <v>0.007096427325048718</v>
      </c>
      <c r="K151" s="13" t="s">
        <v>434</v>
      </c>
    </row>
    <row r="152" spans="1:11" ht="15">
      <c r="A152" s="1" t="s">
        <v>142</v>
      </c>
      <c r="B152" s="5">
        <v>5321</v>
      </c>
      <c r="C152" s="5">
        <v>656</v>
      </c>
      <c r="D152" s="5">
        <f t="shared" si="18"/>
        <v>5977</v>
      </c>
      <c r="E152" s="5">
        <v>3860</v>
      </c>
      <c r="F152" s="5">
        <v>657</v>
      </c>
      <c r="G152" s="5">
        <f t="shared" si="16"/>
        <v>3203</v>
      </c>
      <c r="H152" s="5">
        <f t="shared" si="17"/>
        <v>4517</v>
      </c>
      <c r="I152" s="6">
        <f t="shared" si="14"/>
        <v>-0.24426970051865482</v>
      </c>
      <c r="J152" s="14">
        <f t="shared" si="15"/>
        <v>1.7006589408448072E-06</v>
      </c>
      <c r="K152" s="13" t="s">
        <v>288</v>
      </c>
    </row>
    <row r="153" spans="1:11" ht="28.5">
      <c r="A153" s="1" t="s">
        <v>143</v>
      </c>
      <c r="B153" s="5">
        <v>4744</v>
      </c>
      <c r="C153" s="5">
        <v>598</v>
      </c>
      <c r="D153" s="5">
        <f t="shared" si="18"/>
        <v>5342</v>
      </c>
      <c r="E153" s="5">
        <v>0</v>
      </c>
      <c r="F153" s="5">
        <v>0</v>
      </c>
      <c r="G153" s="5">
        <f t="shared" si="16"/>
        <v>0</v>
      </c>
      <c r="H153" s="5">
        <f t="shared" si="17"/>
        <v>0</v>
      </c>
      <c r="I153" s="6">
        <f t="shared" si="14"/>
        <v>-1</v>
      </c>
      <c r="J153" s="14">
        <f t="shared" si="15"/>
        <v>0</v>
      </c>
      <c r="K153" s="13" t="s">
        <v>241</v>
      </c>
    </row>
    <row r="154" spans="1:11" ht="15">
      <c r="A154" s="1" t="s">
        <v>144</v>
      </c>
      <c r="B154" s="5">
        <v>114453</v>
      </c>
      <c r="C154" s="5">
        <v>233287</v>
      </c>
      <c r="D154" s="5">
        <f t="shared" si="18"/>
        <v>347740</v>
      </c>
      <c r="E154" s="5">
        <v>113171</v>
      </c>
      <c r="F154" s="5">
        <v>276053</v>
      </c>
      <c r="G154" s="5">
        <f t="shared" si="16"/>
        <v>-162882</v>
      </c>
      <c r="H154" s="5">
        <f t="shared" si="17"/>
        <v>389224</v>
      </c>
      <c r="I154" s="6">
        <f t="shared" si="14"/>
        <v>0.1192960257663772</v>
      </c>
      <c r="J154" s="14">
        <f t="shared" si="15"/>
        <v>0.0001465435633365905</v>
      </c>
      <c r="K154" s="13" t="s">
        <v>365</v>
      </c>
    </row>
    <row r="155" spans="1:11" ht="15">
      <c r="A155" s="1" t="s">
        <v>145</v>
      </c>
      <c r="B155" s="5">
        <v>71482</v>
      </c>
      <c r="C155" s="5">
        <v>8</v>
      </c>
      <c r="D155" s="5">
        <f t="shared" si="18"/>
        <v>71490</v>
      </c>
      <c r="E155" s="5">
        <v>28608</v>
      </c>
      <c r="F155" s="5">
        <v>235</v>
      </c>
      <c r="G155" s="5">
        <f t="shared" si="16"/>
        <v>28373</v>
      </c>
      <c r="H155" s="5">
        <f t="shared" si="17"/>
        <v>28843</v>
      </c>
      <c r="I155" s="6">
        <f t="shared" si="14"/>
        <v>-0.5965449713246608</v>
      </c>
      <c r="J155" s="14">
        <f t="shared" si="15"/>
        <v>1.085944339844737E-05</v>
      </c>
      <c r="K155" s="13" t="s">
        <v>313</v>
      </c>
    </row>
    <row r="156" spans="1:11" ht="15">
      <c r="A156" s="1" t="s">
        <v>146</v>
      </c>
      <c r="B156" s="5">
        <v>259316</v>
      </c>
      <c r="C156" s="5">
        <v>567819</v>
      </c>
      <c r="D156" s="5">
        <f t="shared" si="18"/>
        <v>827135</v>
      </c>
      <c r="E156" s="5">
        <v>398495</v>
      </c>
      <c r="F156" s="5">
        <v>656052</v>
      </c>
      <c r="G156" s="5">
        <f t="shared" si="16"/>
        <v>-257557</v>
      </c>
      <c r="H156" s="5">
        <f t="shared" si="17"/>
        <v>1054547</v>
      </c>
      <c r="I156" s="6">
        <f t="shared" si="14"/>
        <v>0.2749393992516336</v>
      </c>
      <c r="J156" s="14">
        <f t="shared" si="15"/>
        <v>0.00039703891611491456</v>
      </c>
      <c r="K156" s="13" t="s">
        <v>385</v>
      </c>
    </row>
    <row r="157" spans="1:11" ht="15">
      <c r="A157" s="1" t="s">
        <v>147</v>
      </c>
      <c r="B157" s="5">
        <v>4103</v>
      </c>
      <c r="C157" s="5">
        <v>35</v>
      </c>
      <c r="D157" s="5">
        <f t="shared" si="18"/>
        <v>4138</v>
      </c>
      <c r="E157" s="5">
        <v>36329</v>
      </c>
      <c r="F157" s="5">
        <v>76</v>
      </c>
      <c r="G157" s="5">
        <f t="shared" si="16"/>
        <v>36253</v>
      </c>
      <c r="H157" s="5">
        <f t="shared" si="17"/>
        <v>36405</v>
      </c>
      <c r="I157" s="6">
        <f t="shared" si="14"/>
        <v>7.797728371193813</v>
      </c>
      <c r="J157" s="14">
        <f t="shared" si="15"/>
        <v>1.3706550529434405E-05</v>
      </c>
      <c r="K157" s="13" t="s">
        <v>323</v>
      </c>
    </row>
    <row r="158" spans="1:11" ht="15">
      <c r="A158" s="1" t="s">
        <v>148</v>
      </c>
      <c r="B158" s="5">
        <v>116027</v>
      </c>
      <c r="C158" s="5">
        <v>280738</v>
      </c>
      <c r="D158" s="5">
        <f t="shared" si="18"/>
        <v>396765</v>
      </c>
      <c r="E158" s="5">
        <v>403651</v>
      </c>
      <c r="F158" s="5">
        <v>429436</v>
      </c>
      <c r="G158" s="5">
        <f t="shared" si="16"/>
        <v>-25785</v>
      </c>
      <c r="H158" s="5">
        <f t="shared" si="17"/>
        <v>833087</v>
      </c>
      <c r="I158" s="6">
        <f t="shared" si="14"/>
        <v>1.099698814159515</v>
      </c>
      <c r="J158" s="14">
        <f t="shared" si="15"/>
        <v>0.00031365881227619615</v>
      </c>
      <c r="K158" s="13" t="s">
        <v>381</v>
      </c>
    </row>
    <row r="159" spans="1:11" ht="28.5">
      <c r="A159" s="1" t="s">
        <v>149</v>
      </c>
      <c r="B159" s="5">
        <v>0</v>
      </c>
      <c r="C159" s="5">
        <v>3562</v>
      </c>
      <c r="D159" s="5">
        <f t="shared" si="18"/>
        <v>3562</v>
      </c>
      <c r="E159" s="5">
        <v>0</v>
      </c>
      <c r="F159" s="5">
        <v>2235</v>
      </c>
      <c r="G159" s="5">
        <f t="shared" si="16"/>
        <v>-2235</v>
      </c>
      <c r="H159" s="5">
        <f t="shared" si="17"/>
        <v>2235</v>
      </c>
      <c r="I159" s="6">
        <f t="shared" si="14"/>
        <v>-0.3725435148792813</v>
      </c>
      <c r="J159" s="14">
        <f t="shared" si="15"/>
        <v>8.414816765083339E-07</v>
      </c>
      <c r="K159" s="13" t="s">
        <v>279</v>
      </c>
    </row>
    <row r="160" spans="1:11" ht="15">
      <c r="A160" s="1" t="s">
        <v>150</v>
      </c>
      <c r="B160" s="5">
        <v>26224</v>
      </c>
      <c r="C160" s="5">
        <v>685</v>
      </c>
      <c r="D160" s="5">
        <f t="shared" si="18"/>
        <v>26909</v>
      </c>
      <c r="E160" s="5">
        <v>36608</v>
      </c>
      <c r="F160" s="5">
        <v>5536</v>
      </c>
      <c r="G160" s="5">
        <f t="shared" si="16"/>
        <v>31072</v>
      </c>
      <c r="H160" s="5">
        <f t="shared" si="17"/>
        <v>42144</v>
      </c>
      <c r="I160" s="6">
        <f t="shared" si="14"/>
        <v>0.5661674532684233</v>
      </c>
      <c r="J160" s="14">
        <f t="shared" si="15"/>
        <v>1.586729475381084E-05</v>
      </c>
      <c r="K160" s="13" t="s">
        <v>327</v>
      </c>
    </row>
    <row r="161" spans="1:11" ht="15">
      <c r="A161" s="1" t="s">
        <v>151</v>
      </c>
      <c r="B161" s="5">
        <v>147006</v>
      </c>
      <c r="C161" s="5">
        <v>312428</v>
      </c>
      <c r="D161" s="5">
        <f t="shared" si="18"/>
        <v>459434</v>
      </c>
      <c r="E161" s="5">
        <v>219000</v>
      </c>
      <c r="F161" s="5">
        <v>391418</v>
      </c>
      <c r="G161" s="5">
        <f t="shared" si="16"/>
        <v>-172418</v>
      </c>
      <c r="H161" s="5">
        <f t="shared" si="17"/>
        <v>610418</v>
      </c>
      <c r="I161" s="6">
        <f t="shared" si="14"/>
        <v>0.3286304452870272</v>
      </c>
      <c r="J161" s="14">
        <f t="shared" si="15"/>
        <v>0.000229823517678239</v>
      </c>
      <c r="K161" s="13" t="s">
        <v>375</v>
      </c>
    </row>
    <row r="162" spans="1:11" ht="15">
      <c r="A162" s="1" t="s">
        <v>152</v>
      </c>
      <c r="B162" s="5">
        <v>0</v>
      </c>
      <c r="C162" s="5">
        <v>135</v>
      </c>
      <c r="D162" s="5">
        <f t="shared" si="18"/>
        <v>135</v>
      </c>
      <c r="E162" s="5">
        <v>0</v>
      </c>
      <c r="F162" s="5">
        <v>1728</v>
      </c>
      <c r="G162" s="5">
        <f t="shared" si="16"/>
        <v>-1728</v>
      </c>
      <c r="H162" s="5">
        <f t="shared" si="17"/>
        <v>1728</v>
      </c>
      <c r="I162" s="6">
        <f t="shared" si="14"/>
        <v>11.8</v>
      </c>
      <c r="J162" s="14">
        <f t="shared" si="15"/>
        <v>6.50595229085638E-07</v>
      </c>
      <c r="K162" s="13" t="s">
        <v>274</v>
      </c>
    </row>
    <row r="163" spans="1:11" ht="28.5">
      <c r="A163" s="1" t="s">
        <v>153</v>
      </c>
      <c r="B163" s="5">
        <v>84115</v>
      </c>
      <c r="C163" s="5">
        <v>659778</v>
      </c>
      <c r="D163" s="5">
        <f t="shared" si="18"/>
        <v>743893</v>
      </c>
      <c r="E163" s="5">
        <v>54132</v>
      </c>
      <c r="F163" s="5">
        <v>445646</v>
      </c>
      <c r="G163" s="5">
        <f t="shared" si="16"/>
        <v>-391514</v>
      </c>
      <c r="H163" s="5">
        <f t="shared" si="17"/>
        <v>499778</v>
      </c>
      <c r="I163" s="6">
        <f t="shared" si="14"/>
        <v>-0.3281587540143542</v>
      </c>
      <c r="J163" s="14">
        <f t="shared" si="15"/>
        <v>0.00018816735092706135</v>
      </c>
      <c r="K163" s="13" t="s">
        <v>372</v>
      </c>
    </row>
    <row r="164" spans="1:11" ht="15">
      <c r="A164" s="1" t="s">
        <v>154</v>
      </c>
      <c r="B164" s="5">
        <v>436</v>
      </c>
      <c r="C164" s="5">
        <v>55</v>
      </c>
      <c r="D164" s="5">
        <f t="shared" si="18"/>
        <v>491</v>
      </c>
      <c r="E164" s="5">
        <v>0</v>
      </c>
      <c r="F164" s="5">
        <v>0</v>
      </c>
      <c r="G164" s="5">
        <f t="shared" si="16"/>
        <v>0</v>
      </c>
      <c r="H164" s="5">
        <f t="shared" si="17"/>
        <v>0</v>
      </c>
      <c r="I164" s="6">
        <f t="shared" si="14"/>
        <v>-1</v>
      </c>
      <c r="J164" s="14">
        <f t="shared" si="15"/>
        <v>0</v>
      </c>
      <c r="K164" s="13" t="s">
        <v>241</v>
      </c>
    </row>
    <row r="165" spans="1:11" ht="15">
      <c r="A165" s="1" t="s">
        <v>155</v>
      </c>
      <c r="B165" s="5">
        <v>60934679</v>
      </c>
      <c r="C165" s="5">
        <v>44383379</v>
      </c>
      <c r="D165" s="5">
        <f t="shared" si="18"/>
        <v>105318058</v>
      </c>
      <c r="E165" s="5">
        <v>65780256</v>
      </c>
      <c r="F165" s="5">
        <v>52033307</v>
      </c>
      <c r="G165" s="5">
        <f t="shared" si="16"/>
        <v>13746949</v>
      </c>
      <c r="H165" s="5">
        <f t="shared" si="17"/>
        <v>117813563</v>
      </c>
      <c r="I165" s="6">
        <f t="shared" si="14"/>
        <v>0.11864541786366772</v>
      </c>
      <c r="J165" s="14">
        <f t="shared" si="15"/>
        <v>0.044357026625798754</v>
      </c>
      <c r="K165" s="13" t="s">
        <v>445</v>
      </c>
    </row>
    <row r="166" spans="1:11" ht="15">
      <c r="A166" s="1" t="s">
        <v>156</v>
      </c>
      <c r="B166" s="5">
        <v>4438098</v>
      </c>
      <c r="C166" s="5">
        <v>2220714</v>
      </c>
      <c r="D166" s="5">
        <f t="shared" si="18"/>
        <v>6658812</v>
      </c>
      <c r="E166" s="5">
        <v>4813721</v>
      </c>
      <c r="F166" s="5">
        <v>2832412</v>
      </c>
      <c r="G166" s="5">
        <f t="shared" si="16"/>
        <v>1981309</v>
      </c>
      <c r="H166" s="5">
        <f t="shared" si="17"/>
        <v>7646133</v>
      </c>
      <c r="I166" s="6">
        <f t="shared" si="14"/>
        <v>0.14827284506605692</v>
      </c>
      <c r="J166" s="14">
        <f t="shared" si="15"/>
        <v>0.0028787833627050095</v>
      </c>
      <c r="K166" s="13" t="s">
        <v>421</v>
      </c>
    </row>
    <row r="167" spans="1:11" ht="15">
      <c r="A167" s="1" t="s">
        <v>157</v>
      </c>
      <c r="B167" s="5">
        <v>66932537</v>
      </c>
      <c r="C167" s="5">
        <v>61418647</v>
      </c>
      <c r="D167" s="5">
        <f t="shared" si="18"/>
        <v>128351184</v>
      </c>
      <c r="E167" s="5">
        <v>73053373</v>
      </c>
      <c r="F167" s="5">
        <v>63404279</v>
      </c>
      <c r="G167" s="5">
        <f t="shared" si="16"/>
        <v>9649094</v>
      </c>
      <c r="H167" s="5">
        <f t="shared" si="17"/>
        <v>136457652</v>
      </c>
      <c r="I167" s="6">
        <f aca="true" t="shared" si="19" ref="I167:I186">((H167/(D167/100))-100)/100</f>
        <v>0.06315849801588115</v>
      </c>
      <c r="J167" s="14">
        <f t="shared" si="15"/>
        <v>0.051376560974206176</v>
      </c>
      <c r="K167" s="13" t="s">
        <v>449</v>
      </c>
    </row>
    <row r="168" spans="1:11" ht="28.5">
      <c r="A168" s="1" t="s">
        <v>158</v>
      </c>
      <c r="B168" s="5">
        <v>0</v>
      </c>
      <c r="C168" s="5">
        <v>0</v>
      </c>
      <c r="D168" s="5">
        <f t="shared" si="18"/>
        <v>0</v>
      </c>
      <c r="E168" s="5">
        <v>0</v>
      </c>
      <c r="F168" s="5">
        <v>1719</v>
      </c>
      <c r="G168" s="5">
        <f t="shared" si="16"/>
        <v>-1719</v>
      </c>
      <c r="H168" s="5">
        <f t="shared" si="17"/>
        <v>1719</v>
      </c>
      <c r="I168" s="6" t="s">
        <v>237</v>
      </c>
      <c r="J168" s="14">
        <f t="shared" si="15"/>
        <v>6.472067122674837E-07</v>
      </c>
      <c r="K168" s="13" t="s">
        <v>273</v>
      </c>
    </row>
    <row r="169" spans="1:11" ht="15">
      <c r="A169" s="1" t="s">
        <v>159</v>
      </c>
      <c r="B169" s="5">
        <v>6409515</v>
      </c>
      <c r="C169" s="5">
        <v>1344170</v>
      </c>
      <c r="D169" s="5">
        <f t="shared" si="18"/>
        <v>7753685</v>
      </c>
      <c r="E169" s="5">
        <v>8903395</v>
      </c>
      <c r="F169" s="5">
        <v>2155971</v>
      </c>
      <c r="G169" s="5">
        <f t="shared" si="16"/>
        <v>6747424</v>
      </c>
      <c r="H169" s="5">
        <f t="shared" si="17"/>
        <v>11059366</v>
      </c>
      <c r="I169" s="6">
        <f t="shared" si="19"/>
        <v>0.42633676761436645</v>
      </c>
      <c r="J169" s="14">
        <f t="shared" si="15"/>
        <v>0.004163871965458285</v>
      </c>
      <c r="K169" s="13" t="s">
        <v>425</v>
      </c>
    </row>
    <row r="170" spans="1:11" ht="15">
      <c r="A170" s="1" t="s">
        <v>160</v>
      </c>
      <c r="B170" s="5">
        <v>14919656</v>
      </c>
      <c r="C170" s="5">
        <v>80239623</v>
      </c>
      <c r="D170" s="5">
        <f t="shared" si="18"/>
        <v>95159279</v>
      </c>
      <c r="E170" s="5">
        <v>18567224</v>
      </c>
      <c r="F170" s="5">
        <v>75967952</v>
      </c>
      <c r="G170" s="5">
        <f t="shared" si="16"/>
        <v>-57400728</v>
      </c>
      <c r="H170" s="5">
        <f t="shared" si="17"/>
        <v>94535176</v>
      </c>
      <c r="I170" s="6">
        <f t="shared" si="19"/>
        <v>-0.006558509128678907</v>
      </c>
      <c r="J170" s="14">
        <f t="shared" si="15"/>
        <v>0.035592670420353655</v>
      </c>
      <c r="K170" s="13" t="s">
        <v>444</v>
      </c>
    </row>
    <row r="171" spans="1:11" ht="15">
      <c r="A171" s="1" t="s">
        <v>161</v>
      </c>
      <c r="B171" s="5">
        <v>927</v>
      </c>
      <c r="C171" s="5">
        <v>11278</v>
      </c>
      <c r="D171" s="5">
        <f t="shared" si="18"/>
        <v>12205</v>
      </c>
      <c r="E171" s="5">
        <v>0</v>
      </c>
      <c r="F171" s="5">
        <v>1941</v>
      </c>
      <c r="G171" s="5">
        <f t="shared" si="16"/>
        <v>-1941</v>
      </c>
      <c r="H171" s="5">
        <f t="shared" si="17"/>
        <v>1941</v>
      </c>
      <c r="I171" s="6">
        <f t="shared" si="19"/>
        <v>-0.8409668168783285</v>
      </c>
      <c r="J171" s="14">
        <f t="shared" si="15"/>
        <v>7.307901271152913E-07</v>
      </c>
      <c r="K171" s="13" t="s">
        <v>275</v>
      </c>
    </row>
    <row r="172" spans="1:11" ht="15">
      <c r="A172" s="1" t="s">
        <v>162</v>
      </c>
      <c r="B172" s="5">
        <v>4633034</v>
      </c>
      <c r="C172" s="5">
        <v>2232951</v>
      </c>
      <c r="D172" s="5">
        <f t="shared" si="18"/>
        <v>6865985</v>
      </c>
      <c r="E172" s="5">
        <v>5100324</v>
      </c>
      <c r="F172" s="5">
        <v>2428027</v>
      </c>
      <c r="G172" s="5">
        <f t="shared" si="16"/>
        <v>2672297</v>
      </c>
      <c r="H172" s="5">
        <f t="shared" si="17"/>
        <v>7528351</v>
      </c>
      <c r="I172" s="6">
        <f t="shared" si="19"/>
        <v>0.0964706447800279</v>
      </c>
      <c r="J172" s="14">
        <f t="shared" si="15"/>
        <v>0.002834438219607692</v>
      </c>
      <c r="K172" s="13" t="s">
        <v>420</v>
      </c>
    </row>
    <row r="173" spans="1:11" ht="15">
      <c r="A173" s="1" t="s">
        <v>163</v>
      </c>
      <c r="B173" s="5">
        <v>680136</v>
      </c>
      <c r="C173" s="5">
        <v>1925538</v>
      </c>
      <c r="D173" s="5">
        <f t="shared" si="18"/>
        <v>2605674</v>
      </c>
      <c r="E173" s="5">
        <v>1025479</v>
      </c>
      <c r="F173" s="5">
        <v>1786729</v>
      </c>
      <c r="G173" s="5">
        <f t="shared" si="16"/>
        <v>-761250</v>
      </c>
      <c r="H173" s="5">
        <f t="shared" si="17"/>
        <v>2812208</v>
      </c>
      <c r="I173" s="6">
        <f t="shared" si="19"/>
        <v>0.07926317720482288</v>
      </c>
      <c r="J173" s="14">
        <f t="shared" si="15"/>
        <v>0.0010588015671275832</v>
      </c>
      <c r="K173" s="13" t="s">
        <v>400</v>
      </c>
    </row>
    <row r="174" spans="1:11" ht="15">
      <c r="A174" s="1" t="s">
        <v>164</v>
      </c>
      <c r="B174" s="5">
        <v>6660</v>
      </c>
      <c r="C174" s="5">
        <v>8</v>
      </c>
      <c r="D174" s="5">
        <f t="shared" si="18"/>
        <v>6668</v>
      </c>
      <c r="E174" s="5">
        <v>1675</v>
      </c>
      <c r="F174" s="5">
        <v>19</v>
      </c>
      <c r="G174" s="5">
        <f t="shared" si="16"/>
        <v>1656</v>
      </c>
      <c r="H174" s="5">
        <f t="shared" si="17"/>
        <v>1694</v>
      </c>
      <c r="I174" s="6">
        <f t="shared" si="19"/>
        <v>-0.7459508098380324</v>
      </c>
      <c r="J174" s="14">
        <f t="shared" si="15"/>
        <v>6.377941655503882E-07</v>
      </c>
      <c r="K174" s="13" t="s">
        <v>272</v>
      </c>
    </row>
    <row r="175" spans="1:11" ht="15">
      <c r="A175" s="1" t="s">
        <v>165</v>
      </c>
      <c r="B175" s="5">
        <v>111690</v>
      </c>
      <c r="C175" s="5">
        <v>11105</v>
      </c>
      <c r="D175" s="5">
        <f t="shared" si="18"/>
        <v>122795</v>
      </c>
      <c r="E175" s="5">
        <v>131945</v>
      </c>
      <c r="F175" s="5">
        <v>17975</v>
      </c>
      <c r="G175" s="5">
        <f t="shared" si="16"/>
        <v>113970</v>
      </c>
      <c r="H175" s="5">
        <f t="shared" si="17"/>
        <v>149920</v>
      </c>
      <c r="I175" s="6">
        <f t="shared" si="19"/>
        <v>0.22089661631173896</v>
      </c>
      <c r="J175" s="14">
        <f t="shared" si="15"/>
        <v>5.644516015307804E-05</v>
      </c>
      <c r="K175" s="13" t="s">
        <v>347</v>
      </c>
    </row>
    <row r="176" spans="1:11" ht="15">
      <c r="A176" s="1" t="s">
        <v>166</v>
      </c>
      <c r="B176" s="5">
        <v>1370591</v>
      </c>
      <c r="C176" s="5">
        <v>50524</v>
      </c>
      <c r="D176" s="5">
        <f t="shared" si="18"/>
        <v>1421115</v>
      </c>
      <c r="E176" s="5">
        <v>2081104</v>
      </c>
      <c r="F176" s="5">
        <v>44239</v>
      </c>
      <c r="G176" s="5">
        <f t="shared" si="16"/>
        <v>2036865</v>
      </c>
      <c r="H176" s="5">
        <f t="shared" si="17"/>
        <v>2125343</v>
      </c>
      <c r="I176" s="6">
        <f t="shared" si="19"/>
        <v>0.49554610288400314</v>
      </c>
      <c r="J176" s="14">
        <f t="shared" si="15"/>
        <v>0.0008001956110940724</v>
      </c>
      <c r="K176" s="13">
        <v>57</v>
      </c>
    </row>
    <row r="177" spans="1:11" ht="15">
      <c r="A177" s="1" t="s">
        <v>167</v>
      </c>
      <c r="B177" s="5">
        <v>34539</v>
      </c>
      <c r="C177" s="5">
        <v>4504</v>
      </c>
      <c r="D177" s="5">
        <f t="shared" si="18"/>
        <v>39043</v>
      </c>
      <c r="E177" s="5">
        <v>25798</v>
      </c>
      <c r="F177" s="5">
        <v>6415</v>
      </c>
      <c r="G177" s="5">
        <f t="shared" si="16"/>
        <v>19383</v>
      </c>
      <c r="H177" s="5">
        <f t="shared" si="17"/>
        <v>32213</v>
      </c>
      <c r="I177" s="6">
        <f t="shared" si="19"/>
        <v>-0.17493532771559558</v>
      </c>
      <c r="J177" s="14">
        <f t="shared" si="15"/>
        <v>1.2128254695911839E-05</v>
      </c>
      <c r="K177" s="13" t="s">
        <v>316</v>
      </c>
    </row>
    <row r="178" spans="1:11" ht="15">
      <c r="A178" s="1" t="s">
        <v>230</v>
      </c>
      <c r="B178" s="5">
        <v>0</v>
      </c>
      <c r="C178" s="5">
        <v>0</v>
      </c>
      <c r="D178" s="5">
        <f>B178+C178</f>
        <v>0</v>
      </c>
      <c r="E178" s="5">
        <v>0</v>
      </c>
      <c r="F178" s="5">
        <v>2</v>
      </c>
      <c r="G178" s="5">
        <f>E178-F178</f>
        <v>-2</v>
      </c>
      <c r="H178" s="5">
        <f>E178+F178</f>
        <v>2</v>
      </c>
      <c r="I178" s="6" t="s">
        <v>237</v>
      </c>
      <c r="J178" s="14">
        <f t="shared" si="15"/>
        <v>7.530037373676366E-10</v>
      </c>
      <c r="K178" s="13" t="s">
        <v>240</v>
      </c>
    </row>
    <row r="179" spans="1:11" ht="15">
      <c r="A179" s="1" t="s">
        <v>168</v>
      </c>
      <c r="B179" s="5">
        <v>3689</v>
      </c>
      <c r="C179" s="5">
        <v>204</v>
      </c>
      <c r="D179" s="5">
        <f t="shared" si="18"/>
        <v>3893</v>
      </c>
      <c r="E179" s="5">
        <v>3842</v>
      </c>
      <c r="F179" s="5">
        <v>835</v>
      </c>
      <c r="G179" s="5">
        <f t="shared" si="16"/>
        <v>3007</v>
      </c>
      <c r="H179" s="5">
        <f t="shared" si="17"/>
        <v>4677</v>
      </c>
      <c r="I179" s="6">
        <f t="shared" si="19"/>
        <v>0.20138710506036475</v>
      </c>
      <c r="J179" s="14">
        <f t="shared" si="15"/>
        <v>1.7608992398342182E-06</v>
      </c>
      <c r="K179" s="13" t="s">
        <v>289</v>
      </c>
    </row>
    <row r="180" spans="1:11" ht="15">
      <c r="A180" s="1" t="s">
        <v>169</v>
      </c>
      <c r="B180" s="5">
        <v>17882</v>
      </c>
      <c r="C180" s="5">
        <v>9375</v>
      </c>
      <c r="D180" s="5">
        <f t="shared" si="18"/>
        <v>27257</v>
      </c>
      <c r="E180" s="5">
        <v>9955</v>
      </c>
      <c r="F180" s="5">
        <v>24481</v>
      </c>
      <c r="G180" s="5">
        <f t="shared" si="16"/>
        <v>-14526</v>
      </c>
      <c r="H180" s="5">
        <f t="shared" si="17"/>
        <v>34436</v>
      </c>
      <c r="I180" s="6">
        <f t="shared" si="19"/>
        <v>0.26338188355284886</v>
      </c>
      <c r="J180" s="14">
        <f t="shared" si="15"/>
        <v>1.2965218349995967E-05</v>
      </c>
      <c r="K180" s="13" t="s">
        <v>320</v>
      </c>
    </row>
    <row r="181" spans="1:11" ht="15">
      <c r="A181" s="1" t="s">
        <v>170</v>
      </c>
      <c r="B181" s="5">
        <v>5177266</v>
      </c>
      <c r="C181" s="5">
        <v>3732792</v>
      </c>
      <c r="D181" s="5">
        <f t="shared" si="18"/>
        <v>8910058</v>
      </c>
      <c r="E181" s="5">
        <v>3217362</v>
      </c>
      <c r="F181" s="5">
        <v>5514915</v>
      </c>
      <c r="G181" s="5">
        <f t="shared" si="16"/>
        <v>-2297553</v>
      </c>
      <c r="H181" s="5">
        <f t="shared" si="17"/>
        <v>8732277</v>
      </c>
      <c r="I181" s="6">
        <f t="shared" si="19"/>
        <v>-0.019952844302472527</v>
      </c>
      <c r="J181" s="14">
        <f t="shared" si="15"/>
        <v>0.003287718608364727</v>
      </c>
      <c r="K181" s="13" t="s">
        <v>424</v>
      </c>
    </row>
    <row r="182" spans="1:11" ht="15">
      <c r="A182" s="1" t="s">
        <v>171</v>
      </c>
      <c r="B182" s="5">
        <v>86081308</v>
      </c>
      <c r="C182" s="5">
        <v>74740737</v>
      </c>
      <c r="D182" s="5">
        <f t="shared" si="18"/>
        <v>160822045</v>
      </c>
      <c r="E182" s="5">
        <v>102002257</v>
      </c>
      <c r="F182" s="5">
        <v>74617751</v>
      </c>
      <c r="G182" s="5">
        <f t="shared" si="16"/>
        <v>27384506</v>
      </c>
      <c r="H182" s="5">
        <f t="shared" si="17"/>
        <v>176620008</v>
      </c>
      <c r="I182" s="6">
        <f t="shared" si="19"/>
        <v>0.09823257128710182</v>
      </c>
      <c r="J182" s="14">
        <f t="shared" si="15"/>
        <v>0.06649776305895094</v>
      </c>
      <c r="K182" s="13" t="s">
        <v>450</v>
      </c>
    </row>
    <row r="183" spans="1:11" ht="15">
      <c r="A183" s="1" t="s">
        <v>172</v>
      </c>
      <c r="B183" s="5">
        <v>9108915</v>
      </c>
      <c r="C183" s="5">
        <v>7008796</v>
      </c>
      <c r="D183" s="5">
        <f t="shared" si="18"/>
        <v>16117711</v>
      </c>
      <c r="E183" s="5">
        <v>8394745</v>
      </c>
      <c r="F183" s="5">
        <v>7905371</v>
      </c>
      <c r="G183" s="5">
        <f t="shared" si="16"/>
        <v>489374</v>
      </c>
      <c r="H183" s="5">
        <f t="shared" si="17"/>
        <v>16300116</v>
      </c>
      <c r="I183" s="6">
        <f t="shared" si="19"/>
        <v>0.011317053643659562</v>
      </c>
      <c r="J183" s="14">
        <f t="shared" si="15"/>
        <v>0.0061370241337630055</v>
      </c>
      <c r="K183" s="13" t="s">
        <v>431</v>
      </c>
    </row>
    <row r="184" spans="1:11" ht="15">
      <c r="A184" s="1" t="s">
        <v>173</v>
      </c>
      <c r="B184" s="5">
        <v>18513</v>
      </c>
      <c r="C184" s="5">
        <v>11</v>
      </c>
      <c r="D184" s="5">
        <f t="shared" si="18"/>
        <v>18524</v>
      </c>
      <c r="E184" s="5">
        <v>13433</v>
      </c>
      <c r="F184" s="5">
        <v>0</v>
      </c>
      <c r="G184" s="5">
        <f t="shared" si="16"/>
        <v>13433</v>
      </c>
      <c r="H184" s="5">
        <f t="shared" si="17"/>
        <v>13433</v>
      </c>
      <c r="I184" s="6">
        <f t="shared" si="19"/>
        <v>-0.2748326495357375</v>
      </c>
      <c r="J184" s="14">
        <f t="shared" si="15"/>
        <v>5.057549602029731E-06</v>
      </c>
      <c r="K184" s="13">
        <v>151</v>
      </c>
    </row>
    <row r="185" spans="1:11" ht="28.5">
      <c r="A185" s="1" t="s">
        <v>174</v>
      </c>
      <c r="B185" s="5">
        <v>4703857</v>
      </c>
      <c r="C185" s="5">
        <v>674956</v>
      </c>
      <c r="D185" s="5">
        <f t="shared" si="18"/>
        <v>5378813</v>
      </c>
      <c r="E185" s="5">
        <v>5541597</v>
      </c>
      <c r="F185" s="5">
        <v>429049</v>
      </c>
      <c r="G185" s="5">
        <f t="shared" si="16"/>
        <v>5112548</v>
      </c>
      <c r="H185" s="5">
        <f t="shared" si="17"/>
        <v>5970646</v>
      </c>
      <c r="I185" s="6">
        <f t="shared" si="19"/>
        <v>0.11003041005515542</v>
      </c>
      <c r="J185" s="14">
        <f t="shared" si="15"/>
        <v>0.002247959376249565</v>
      </c>
      <c r="K185" s="13" t="s">
        <v>417</v>
      </c>
    </row>
    <row r="186" spans="1:11" ht="15">
      <c r="A186" s="1" t="s">
        <v>175</v>
      </c>
      <c r="B186" s="5">
        <v>898233</v>
      </c>
      <c r="C186" s="5">
        <v>277139</v>
      </c>
      <c r="D186" s="5">
        <f t="shared" si="18"/>
        <v>1175372</v>
      </c>
      <c r="E186" s="5">
        <v>181868</v>
      </c>
      <c r="F186" s="5">
        <v>236677</v>
      </c>
      <c r="G186" s="5">
        <f t="shared" si="16"/>
        <v>-54809</v>
      </c>
      <c r="H186" s="5">
        <f t="shared" si="17"/>
        <v>418545</v>
      </c>
      <c r="I186" s="6">
        <f t="shared" si="19"/>
        <v>-0.6439042277678897</v>
      </c>
      <c r="J186" s="14">
        <f t="shared" si="15"/>
        <v>0.00015758297462826874</v>
      </c>
      <c r="K186" s="13" t="s">
        <v>366</v>
      </c>
    </row>
    <row r="187" spans="1:11" ht="28.5">
      <c r="A187" s="1" t="s">
        <v>176</v>
      </c>
      <c r="B187" s="5">
        <v>0</v>
      </c>
      <c r="C187" s="5">
        <v>1</v>
      </c>
      <c r="D187" s="5">
        <f t="shared" si="18"/>
        <v>1</v>
      </c>
      <c r="E187" s="5">
        <v>0</v>
      </c>
      <c r="F187" s="5">
        <v>210</v>
      </c>
      <c r="G187" s="5">
        <f t="shared" si="16"/>
        <v>-210</v>
      </c>
      <c r="H187" s="5">
        <f t="shared" si="17"/>
        <v>210</v>
      </c>
      <c r="I187" s="6">
        <f>-E187%</f>
        <v>0</v>
      </c>
      <c r="J187" s="14">
        <f t="shared" si="15"/>
        <v>7.906539242360184E-08</v>
      </c>
      <c r="K187" s="13" t="s">
        <v>258</v>
      </c>
    </row>
    <row r="188" spans="1:11" ht="28.5">
      <c r="A188" s="1" t="s">
        <v>177</v>
      </c>
      <c r="B188" s="5">
        <v>14008</v>
      </c>
      <c r="C188" s="5">
        <v>64348</v>
      </c>
      <c r="D188" s="5">
        <f t="shared" si="18"/>
        <v>78356</v>
      </c>
      <c r="E188" s="5">
        <v>4006</v>
      </c>
      <c r="F188" s="5">
        <v>21469</v>
      </c>
      <c r="G188" s="5">
        <f t="shared" si="16"/>
        <v>-17463</v>
      </c>
      <c r="H188" s="5">
        <f t="shared" si="17"/>
        <v>25475</v>
      </c>
      <c r="I188" s="6">
        <f aca="true" t="shared" si="20" ref="I188:I231">((H188/(D188/100))-100)/100</f>
        <v>-0.6748813109398131</v>
      </c>
      <c r="J188" s="14">
        <f t="shared" si="15"/>
        <v>9.59138510472027E-06</v>
      </c>
      <c r="K188" s="13" t="s">
        <v>309</v>
      </c>
    </row>
    <row r="189" spans="1:11" ht="15">
      <c r="A189" s="1" t="s">
        <v>178</v>
      </c>
      <c r="B189" s="5">
        <v>214738</v>
      </c>
      <c r="C189" s="5">
        <v>26210</v>
      </c>
      <c r="D189" s="5">
        <f t="shared" si="18"/>
        <v>240948</v>
      </c>
      <c r="E189" s="5">
        <v>186075</v>
      </c>
      <c r="F189" s="5">
        <v>60928</v>
      </c>
      <c r="G189" s="5">
        <f t="shared" si="16"/>
        <v>125147</v>
      </c>
      <c r="H189" s="5">
        <f t="shared" si="17"/>
        <v>247003</v>
      </c>
      <c r="I189" s="6">
        <f t="shared" si="20"/>
        <v>0.025129903547653498</v>
      </c>
      <c r="J189" s="14">
        <f t="shared" si="15"/>
        <v>9.299709107050917E-05</v>
      </c>
      <c r="K189" s="13" t="s">
        <v>358</v>
      </c>
    </row>
    <row r="190" spans="1:11" ht="15">
      <c r="A190" s="1" t="s">
        <v>179</v>
      </c>
      <c r="B190" s="5">
        <v>5397</v>
      </c>
      <c r="C190" s="5">
        <v>3440</v>
      </c>
      <c r="D190" s="5">
        <f t="shared" si="18"/>
        <v>8837</v>
      </c>
      <c r="E190" s="5">
        <v>3489</v>
      </c>
      <c r="F190" s="5">
        <v>849</v>
      </c>
      <c r="G190" s="5">
        <f t="shared" si="16"/>
        <v>2640</v>
      </c>
      <c r="H190" s="5">
        <f t="shared" si="17"/>
        <v>4338</v>
      </c>
      <c r="I190" s="6">
        <f t="shared" si="20"/>
        <v>-0.5091094262758855</v>
      </c>
      <c r="J190" s="14">
        <f t="shared" si="15"/>
        <v>1.6332651063504037E-06</v>
      </c>
      <c r="K190" s="13" t="s">
        <v>286</v>
      </c>
    </row>
    <row r="191" spans="1:11" ht="15">
      <c r="A191" s="1" t="s">
        <v>180</v>
      </c>
      <c r="B191" s="5">
        <v>0</v>
      </c>
      <c r="C191" s="5">
        <v>7</v>
      </c>
      <c r="D191" s="5">
        <f t="shared" si="18"/>
        <v>7</v>
      </c>
      <c r="E191" s="5">
        <v>0</v>
      </c>
      <c r="F191" s="5">
        <v>174</v>
      </c>
      <c r="G191" s="5">
        <f t="shared" si="16"/>
        <v>-174</v>
      </c>
      <c r="H191" s="5">
        <f t="shared" si="17"/>
        <v>174</v>
      </c>
      <c r="I191" s="6">
        <f t="shared" si="20"/>
        <v>23.857142857142854</v>
      </c>
      <c r="J191" s="14">
        <f t="shared" si="15"/>
        <v>6.551132515098439E-08</v>
      </c>
      <c r="K191" s="13" t="s">
        <v>256</v>
      </c>
    </row>
    <row r="192" spans="1:11" ht="28.5">
      <c r="A192" s="1" t="s">
        <v>181</v>
      </c>
      <c r="B192" s="5">
        <v>0</v>
      </c>
      <c r="C192" s="5">
        <v>1808</v>
      </c>
      <c r="D192" s="5">
        <f t="shared" si="18"/>
        <v>1808</v>
      </c>
      <c r="E192" s="5">
        <v>1</v>
      </c>
      <c r="F192" s="5">
        <v>426</v>
      </c>
      <c r="G192" s="5">
        <f t="shared" si="16"/>
        <v>-425</v>
      </c>
      <c r="H192" s="5">
        <f t="shared" si="17"/>
        <v>427</v>
      </c>
      <c r="I192" s="6">
        <f t="shared" si="20"/>
        <v>-0.7638274336283186</v>
      </c>
      <c r="J192" s="14">
        <f t="shared" si="15"/>
        <v>1.6076629792799041E-07</v>
      </c>
      <c r="K192" s="13" t="s">
        <v>263</v>
      </c>
    </row>
    <row r="193" spans="1:11" ht="15">
      <c r="A193" s="1" t="s">
        <v>182</v>
      </c>
      <c r="B193" s="5">
        <v>0</v>
      </c>
      <c r="C193" s="5">
        <v>0</v>
      </c>
      <c r="D193" s="5">
        <f t="shared" si="18"/>
        <v>0</v>
      </c>
      <c r="E193" s="5">
        <v>89</v>
      </c>
      <c r="F193" s="5">
        <v>0</v>
      </c>
      <c r="G193" s="5">
        <f t="shared" si="16"/>
        <v>89</v>
      </c>
      <c r="H193" s="5">
        <f t="shared" si="17"/>
        <v>89</v>
      </c>
      <c r="I193" s="6" t="s">
        <v>237</v>
      </c>
      <c r="J193" s="14">
        <f t="shared" si="15"/>
        <v>3.350866631285983E-08</v>
      </c>
      <c r="K193" s="13" t="s">
        <v>252</v>
      </c>
    </row>
    <row r="194" spans="1:11" ht="28.5">
      <c r="A194" s="1" t="s">
        <v>236</v>
      </c>
      <c r="B194" s="5">
        <v>0</v>
      </c>
      <c r="C194" s="5">
        <v>1011</v>
      </c>
      <c r="D194" s="5">
        <f t="shared" si="18"/>
        <v>1011</v>
      </c>
      <c r="E194" s="5">
        <v>163</v>
      </c>
      <c r="F194" s="5">
        <v>2296</v>
      </c>
      <c r="G194" s="5">
        <f t="shared" si="16"/>
        <v>-2133</v>
      </c>
      <c r="H194" s="5">
        <f t="shared" si="17"/>
        <v>2459</v>
      </c>
      <c r="I194" s="6">
        <f t="shared" si="20"/>
        <v>1.4322453016815035</v>
      </c>
      <c r="J194" s="14">
        <f t="shared" si="15"/>
        <v>9.258180950935092E-07</v>
      </c>
      <c r="K194" s="13" t="s">
        <v>281</v>
      </c>
    </row>
    <row r="195" spans="1:11" ht="28.5">
      <c r="A195" s="1" t="s">
        <v>183</v>
      </c>
      <c r="B195" s="5">
        <v>28</v>
      </c>
      <c r="C195" s="5">
        <v>22</v>
      </c>
      <c r="D195" s="5">
        <f t="shared" si="18"/>
        <v>50</v>
      </c>
      <c r="E195" s="5">
        <v>136</v>
      </c>
      <c r="F195" s="5">
        <v>2</v>
      </c>
      <c r="G195" s="5">
        <f t="shared" si="16"/>
        <v>134</v>
      </c>
      <c r="H195" s="5">
        <f t="shared" si="17"/>
        <v>138</v>
      </c>
      <c r="I195" s="6">
        <f t="shared" si="20"/>
        <v>1.76</v>
      </c>
      <c r="J195" s="14">
        <f t="shared" si="15"/>
        <v>5.1957257878366925E-08</v>
      </c>
      <c r="K195" s="13" t="s">
        <v>253</v>
      </c>
    </row>
    <row r="196" spans="1:11" ht="15">
      <c r="A196" s="1" t="s">
        <v>184</v>
      </c>
      <c r="B196" s="5">
        <v>0</v>
      </c>
      <c r="C196" s="5">
        <v>7333</v>
      </c>
      <c r="D196" s="5">
        <f t="shared" si="18"/>
        <v>7333</v>
      </c>
      <c r="E196" s="5">
        <v>0</v>
      </c>
      <c r="F196" s="5">
        <v>2206</v>
      </c>
      <c r="G196" s="5">
        <f t="shared" si="16"/>
        <v>-2206</v>
      </c>
      <c r="H196" s="5">
        <f t="shared" si="17"/>
        <v>2206</v>
      </c>
      <c r="I196" s="6">
        <f t="shared" si="20"/>
        <v>-0.6991681440065457</v>
      </c>
      <c r="J196" s="14">
        <f t="shared" si="15"/>
        <v>8.305631223165032E-07</v>
      </c>
      <c r="K196" s="13" t="s">
        <v>278</v>
      </c>
    </row>
    <row r="197" spans="1:11" ht="15">
      <c r="A197" s="1" t="s">
        <v>185</v>
      </c>
      <c r="B197" s="5">
        <v>769331</v>
      </c>
      <c r="C197" s="5">
        <v>122233</v>
      </c>
      <c r="D197" s="5">
        <f t="shared" si="18"/>
        <v>891564</v>
      </c>
      <c r="E197" s="5">
        <v>1489070</v>
      </c>
      <c r="F197" s="5">
        <v>535816</v>
      </c>
      <c r="G197" s="5">
        <f t="shared" si="16"/>
        <v>953254</v>
      </c>
      <c r="H197" s="5">
        <f t="shared" si="17"/>
        <v>2024886</v>
      </c>
      <c r="I197" s="6">
        <f t="shared" si="20"/>
        <v>1.2711616888972639</v>
      </c>
      <c r="J197" s="14">
        <f t="shared" si="15"/>
        <v>0.0007623733628717021</v>
      </c>
      <c r="K197" s="13" t="s">
        <v>394</v>
      </c>
    </row>
    <row r="198" spans="1:11" ht="28.5">
      <c r="A198" s="1" t="s">
        <v>186</v>
      </c>
      <c r="B198" s="5">
        <v>0</v>
      </c>
      <c r="C198" s="5">
        <v>1</v>
      </c>
      <c r="D198" s="5">
        <f t="shared" si="18"/>
        <v>1</v>
      </c>
      <c r="E198" s="5">
        <v>0</v>
      </c>
      <c r="F198" s="5">
        <v>0</v>
      </c>
      <c r="G198" s="5">
        <f t="shared" si="16"/>
        <v>0</v>
      </c>
      <c r="H198" s="5">
        <f t="shared" si="17"/>
        <v>0</v>
      </c>
      <c r="I198" s="6">
        <f t="shared" si="20"/>
        <v>-1</v>
      </c>
      <c r="J198" s="14">
        <f t="shared" si="15"/>
        <v>0</v>
      </c>
      <c r="K198" s="13" t="s">
        <v>241</v>
      </c>
    </row>
    <row r="199" spans="1:11" ht="15">
      <c r="A199" s="1" t="s">
        <v>187</v>
      </c>
      <c r="B199" s="5">
        <v>18097749</v>
      </c>
      <c r="C199" s="5">
        <v>22771680</v>
      </c>
      <c r="D199" s="5">
        <f t="shared" si="18"/>
        <v>40869429</v>
      </c>
      <c r="E199" s="5">
        <v>22645150</v>
      </c>
      <c r="F199" s="5">
        <v>26097770</v>
      </c>
      <c r="G199" s="5">
        <f t="shared" si="16"/>
        <v>-3452620</v>
      </c>
      <c r="H199" s="5">
        <f t="shared" si="17"/>
        <v>48742920</v>
      </c>
      <c r="I199" s="6">
        <f t="shared" si="20"/>
        <v>0.1926498899703249</v>
      </c>
      <c r="J199" s="14">
        <f t="shared" si="15"/>
        <v>0.01835180046510586</v>
      </c>
      <c r="K199" s="13" t="s">
        <v>440</v>
      </c>
    </row>
    <row r="200" spans="1:11" ht="15">
      <c r="A200" s="1" t="s">
        <v>188</v>
      </c>
      <c r="B200" s="5">
        <v>15115650</v>
      </c>
      <c r="C200" s="5">
        <v>19765853</v>
      </c>
      <c r="D200" s="5">
        <f t="shared" si="18"/>
        <v>34881503</v>
      </c>
      <c r="E200" s="5">
        <v>12397245</v>
      </c>
      <c r="F200" s="5">
        <v>16513542</v>
      </c>
      <c r="G200" s="5">
        <f t="shared" si="16"/>
        <v>-4116297</v>
      </c>
      <c r="H200" s="5">
        <f t="shared" si="17"/>
        <v>28910787</v>
      </c>
      <c r="I200" s="6">
        <f t="shared" si="20"/>
        <v>-0.1711714085256017</v>
      </c>
      <c r="J200" s="14">
        <f aca="true" t="shared" si="21" ref="J200:J231">H200/2656029314</f>
        <v>0.01088496533061984</v>
      </c>
      <c r="K200" s="13" t="s">
        <v>435</v>
      </c>
    </row>
    <row r="201" spans="1:11" ht="15">
      <c r="A201" s="1" t="s">
        <v>189</v>
      </c>
      <c r="B201" s="5">
        <v>14934458</v>
      </c>
      <c r="C201" s="5">
        <v>19274906</v>
      </c>
      <c r="D201" s="5">
        <f t="shared" si="18"/>
        <v>34209364</v>
      </c>
      <c r="E201" s="5">
        <v>17486084</v>
      </c>
      <c r="F201" s="5">
        <v>21916173</v>
      </c>
      <c r="G201" s="5">
        <f t="shared" si="16"/>
        <v>-4430089</v>
      </c>
      <c r="H201" s="5">
        <f t="shared" si="17"/>
        <v>39402257</v>
      </c>
      <c r="I201" s="6">
        <f t="shared" si="20"/>
        <v>0.15179741429861124</v>
      </c>
      <c r="J201" s="14">
        <f t="shared" si="21"/>
        <v>0.01483502339086006</v>
      </c>
      <c r="K201" s="13" t="s">
        <v>437</v>
      </c>
    </row>
    <row r="202" spans="1:11" ht="15">
      <c r="A202" s="1" t="s">
        <v>190</v>
      </c>
      <c r="B202" s="5">
        <v>18691</v>
      </c>
      <c r="C202" s="5">
        <v>389505</v>
      </c>
      <c r="D202" s="5">
        <f t="shared" si="18"/>
        <v>408196</v>
      </c>
      <c r="E202" s="5">
        <v>21637</v>
      </c>
      <c r="F202" s="5">
        <v>408169</v>
      </c>
      <c r="G202" s="5">
        <f t="shared" si="16"/>
        <v>-386532</v>
      </c>
      <c r="H202" s="5">
        <f t="shared" si="17"/>
        <v>429806</v>
      </c>
      <c r="I202" s="6">
        <f t="shared" si="20"/>
        <v>0.05294025419161386</v>
      </c>
      <c r="J202" s="14">
        <f t="shared" si="21"/>
        <v>0.00016182276217151722</v>
      </c>
      <c r="K202" s="13" t="s">
        <v>368</v>
      </c>
    </row>
    <row r="203" spans="1:11" ht="15">
      <c r="A203" s="1" t="s">
        <v>191</v>
      </c>
      <c r="B203" s="5">
        <v>18411</v>
      </c>
      <c r="C203" s="5">
        <v>10050</v>
      </c>
      <c r="D203" s="5">
        <f t="shared" si="18"/>
        <v>28461</v>
      </c>
      <c r="E203" s="5">
        <v>25956</v>
      </c>
      <c r="F203" s="5">
        <v>10636</v>
      </c>
      <c r="G203" s="5">
        <f t="shared" si="16"/>
        <v>15320</v>
      </c>
      <c r="H203" s="5">
        <f t="shared" si="17"/>
        <v>36592</v>
      </c>
      <c r="I203" s="6">
        <f t="shared" si="20"/>
        <v>0.28568918871438115</v>
      </c>
      <c r="J203" s="14">
        <f t="shared" si="21"/>
        <v>1.377695637887828E-05</v>
      </c>
      <c r="K203" s="13" t="s">
        <v>324</v>
      </c>
    </row>
    <row r="204" spans="1:11" ht="15">
      <c r="A204" s="1" t="s">
        <v>192</v>
      </c>
      <c r="B204" s="5">
        <v>1062115</v>
      </c>
      <c r="C204" s="5">
        <v>3062492</v>
      </c>
      <c r="D204" s="5">
        <f t="shared" si="18"/>
        <v>4124607</v>
      </c>
      <c r="E204" s="5">
        <v>1676159</v>
      </c>
      <c r="F204" s="5">
        <v>4315769</v>
      </c>
      <c r="G204" s="5">
        <f aca="true" t="shared" si="22" ref="G204:G230">E204-F204</f>
        <v>-2639610</v>
      </c>
      <c r="H204" s="5">
        <f aca="true" t="shared" si="23" ref="H204:H230">E204+F204</f>
        <v>5991928</v>
      </c>
      <c r="I204" s="6">
        <f t="shared" si="20"/>
        <v>0.4527270113249577</v>
      </c>
      <c r="J204" s="14">
        <f t="shared" si="21"/>
        <v>0.002255972089018894</v>
      </c>
      <c r="K204" s="13" t="s">
        <v>418</v>
      </c>
    </row>
    <row r="205" spans="1:11" ht="15">
      <c r="A205" s="1" t="s">
        <v>193</v>
      </c>
      <c r="B205" s="5">
        <v>1357270</v>
      </c>
      <c r="C205" s="5">
        <v>9797260</v>
      </c>
      <c r="D205" s="5">
        <f aca="true" t="shared" si="24" ref="D205:D231">B205+C205</f>
        <v>11154530</v>
      </c>
      <c r="E205" s="5">
        <v>866551</v>
      </c>
      <c r="F205" s="5">
        <v>12110424</v>
      </c>
      <c r="G205" s="5">
        <f t="shared" si="22"/>
        <v>-11243873</v>
      </c>
      <c r="H205" s="5">
        <f t="shared" si="23"/>
        <v>12976975</v>
      </c>
      <c r="I205" s="6">
        <f t="shared" si="20"/>
        <v>0.16338160370719337</v>
      </c>
      <c r="J205" s="14">
        <f t="shared" si="21"/>
        <v>0.004885855337363193</v>
      </c>
      <c r="K205" s="13" t="s">
        <v>427</v>
      </c>
    </row>
    <row r="206" spans="1:11" ht="15">
      <c r="A206" s="1" t="s">
        <v>194</v>
      </c>
      <c r="B206" s="5">
        <v>25894</v>
      </c>
      <c r="C206" s="5">
        <v>5379</v>
      </c>
      <c r="D206" s="5">
        <f t="shared" si="24"/>
        <v>31273</v>
      </c>
      <c r="E206" s="5">
        <v>14800</v>
      </c>
      <c r="F206" s="5">
        <v>152</v>
      </c>
      <c r="G206" s="5">
        <f t="shared" si="22"/>
        <v>14648</v>
      </c>
      <c r="H206" s="5">
        <f t="shared" si="23"/>
        <v>14952</v>
      </c>
      <c r="I206" s="6">
        <f t="shared" si="20"/>
        <v>-0.5218878905125828</v>
      </c>
      <c r="J206" s="14">
        <f t="shared" si="21"/>
        <v>5.629455940560451E-06</v>
      </c>
      <c r="K206" s="13" t="s">
        <v>304</v>
      </c>
    </row>
    <row r="207" spans="1:11" ht="15">
      <c r="A207" s="1" t="s">
        <v>231</v>
      </c>
      <c r="B207" s="5">
        <v>0</v>
      </c>
      <c r="C207" s="5">
        <v>0</v>
      </c>
      <c r="D207" s="5">
        <f>B207+C207</f>
        <v>0</v>
      </c>
      <c r="E207" s="5">
        <v>0</v>
      </c>
      <c r="F207" s="5">
        <v>4296</v>
      </c>
      <c r="G207" s="5">
        <f>E207-F207</f>
        <v>-4296</v>
      </c>
      <c r="H207" s="5">
        <f>E207+F207</f>
        <v>4296</v>
      </c>
      <c r="I207" s="6" t="s">
        <v>237</v>
      </c>
      <c r="J207" s="14">
        <f t="shared" si="21"/>
        <v>1.6174520278656835E-06</v>
      </c>
      <c r="K207" s="13" t="s">
        <v>285</v>
      </c>
    </row>
    <row r="208" spans="1:11" ht="15">
      <c r="A208" s="1" t="s">
        <v>195</v>
      </c>
      <c r="B208" s="5">
        <v>0</v>
      </c>
      <c r="C208" s="5">
        <v>3</v>
      </c>
      <c r="D208" s="5">
        <f t="shared" si="24"/>
        <v>3</v>
      </c>
      <c r="E208" s="5">
        <v>0</v>
      </c>
      <c r="F208" s="5">
        <v>32</v>
      </c>
      <c r="G208" s="5">
        <f t="shared" si="22"/>
        <v>-32</v>
      </c>
      <c r="H208" s="5">
        <f t="shared" si="23"/>
        <v>32</v>
      </c>
      <c r="I208" s="6">
        <f t="shared" si="20"/>
        <v>9.666666666666668</v>
      </c>
      <c r="J208" s="14">
        <f t="shared" si="21"/>
        <v>1.2048059797882185E-08</v>
      </c>
      <c r="K208" s="13" t="s">
        <v>245</v>
      </c>
    </row>
    <row r="209" spans="1:11" ht="28.5">
      <c r="A209" s="1" t="s">
        <v>196</v>
      </c>
      <c r="B209" s="5">
        <v>75118</v>
      </c>
      <c r="C209" s="5">
        <v>32</v>
      </c>
      <c r="D209" s="5">
        <f t="shared" si="24"/>
        <v>75150</v>
      </c>
      <c r="E209" s="5">
        <v>32203</v>
      </c>
      <c r="F209" s="5">
        <v>32</v>
      </c>
      <c r="G209" s="5">
        <f t="shared" si="22"/>
        <v>32171</v>
      </c>
      <c r="H209" s="5">
        <f t="shared" si="23"/>
        <v>32235</v>
      </c>
      <c r="I209" s="6">
        <f t="shared" si="20"/>
        <v>-0.5710578842315369</v>
      </c>
      <c r="J209" s="14">
        <f t="shared" si="21"/>
        <v>1.2136537737022882E-05</v>
      </c>
      <c r="K209" s="13" t="s">
        <v>317</v>
      </c>
    </row>
    <row r="210" spans="1:11" ht="15">
      <c r="A210" s="1" t="s">
        <v>197</v>
      </c>
      <c r="B210" s="5">
        <v>274050</v>
      </c>
      <c r="C210" s="5">
        <v>306537</v>
      </c>
      <c r="D210" s="5">
        <f t="shared" si="24"/>
        <v>580587</v>
      </c>
      <c r="E210" s="5">
        <v>330603</v>
      </c>
      <c r="F210" s="5">
        <v>343642</v>
      </c>
      <c r="G210" s="5">
        <f t="shared" si="22"/>
        <v>-13039</v>
      </c>
      <c r="H210" s="5">
        <f t="shared" si="23"/>
        <v>674245</v>
      </c>
      <c r="I210" s="6">
        <f t="shared" si="20"/>
        <v>0.1613160473796347</v>
      </c>
      <c r="J210" s="14">
        <f t="shared" si="21"/>
        <v>0.0002538545024507211</v>
      </c>
      <c r="K210" s="13" t="s">
        <v>379</v>
      </c>
    </row>
    <row r="211" spans="1:11" ht="15">
      <c r="A211" s="1" t="s">
        <v>198</v>
      </c>
      <c r="B211" s="5">
        <v>6218067</v>
      </c>
      <c r="C211" s="5">
        <v>4294069</v>
      </c>
      <c r="D211" s="5">
        <f t="shared" si="24"/>
        <v>10512136</v>
      </c>
      <c r="E211" s="5">
        <v>4849368</v>
      </c>
      <c r="F211" s="5">
        <v>6528015</v>
      </c>
      <c r="G211" s="5">
        <f t="shared" si="22"/>
        <v>-1678647</v>
      </c>
      <c r="H211" s="5">
        <f t="shared" si="23"/>
        <v>11377383</v>
      </c>
      <c r="I211" s="6">
        <f t="shared" si="20"/>
        <v>0.08230934226878346</v>
      </c>
      <c r="J211" s="14">
        <f t="shared" si="21"/>
        <v>0.0042836059602315065</v>
      </c>
      <c r="K211" s="13" t="s">
        <v>426</v>
      </c>
    </row>
    <row r="212" spans="1:11" ht="15">
      <c r="A212" s="1" t="s">
        <v>199</v>
      </c>
      <c r="B212" s="5">
        <v>637176</v>
      </c>
      <c r="C212" s="5">
        <v>247045</v>
      </c>
      <c r="D212" s="5">
        <f t="shared" si="24"/>
        <v>884221</v>
      </c>
      <c r="E212" s="5">
        <v>96510</v>
      </c>
      <c r="F212" s="5">
        <v>234287</v>
      </c>
      <c r="G212" s="5">
        <f t="shared" si="22"/>
        <v>-137777</v>
      </c>
      <c r="H212" s="5">
        <f t="shared" si="23"/>
        <v>330797</v>
      </c>
      <c r="I212" s="6">
        <f t="shared" si="20"/>
        <v>-0.6258887766746095</v>
      </c>
      <c r="J212" s="14">
        <f t="shared" si="21"/>
        <v>0.00012454568865500105</v>
      </c>
      <c r="K212" s="13" t="s">
        <v>363</v>
      </c>
    </row>
    <row r="213" spans="1:11" ht="15">
      <c r="A213" s="1" t="s">
        <v>200</v>
      </c>
      <c r="B213" s="5">
        <v>492</v>
      </c>
      <c r="C213" s="5">
        <v>52</v>
      </c>
      <c r="D213" s="5">
        <f t="shared" si="24"/>
        <v>544</v>
      </c>
      <c r="E213" s="5">
        <v>0</v>
      </c>
      <c r="F213" s="5">
        <v>2</v>
      </c>
      <c r="G213" s="5">
        <f t="shared" si="22"/>
        <v>-2</v>
      </c>
      <c r="H213" s="5">
        <f t="shared" si="23"/>
        <v>2</v>
      </c>
      <c r="I213" s="6">
        <f t="shared" si="20"/>
        <v>-0.9963235294117646</v>
      </c>
      <c r="J213" s="14">
        <f t="shared" si="21"/>
        <v>7.530037373676366E-10</v>
      </c>
      <c r="K213" s="13" t="s">
        <v>240</v>
      </c>
    </row>
    <row r="214" spans="1:11" ht="15">
      <c r="A214" s="1" t="s">
        <v>201</v>
      </c>
      <c r="B214" s="5">
        <v>0</v>
      </c>
      <c r="C214" s="5">
        <v>5</v>
      </c>
      <c r="D214" s="5">
        <f t="shared" si="24"/>
        <v>5</v>
      </c>
      <c r="E214" s="5">
        <v>0</v>
      </c>
      <c r="F214" s="5">
        <v>69</v>
      </c>
      <c r="G214" s="5">
        <f t="shared" si="22"/>
        <v>-69</v>
      </c>
      <c r="H214" s="5">
        <f t="shared" si="23"/>
        <v>69</v>
      </c>
      <c r="I214" s="6">
        <f t="shared" si="20"/>
        <v>12.8</v>
      </c>
      <c r="J214" s="14">
        <f t="shared" si="21"/>
        <v>2.5978628939183463E-08</v>
      </c>
      <c r="K214" s="13" t="s">
        <v>251</v>
      </c>
    </row>
    <row r="215" spans="1:11" ht="15">
      <c r="A215" s="1" t="s">
        <v>202</v>
      </c>
      <c r="B215" s="5">
        <v>24521</v>
      </c>
      <c r="C215" s="5">
        <v>91274</v>
      </c>
      <c r="D215" s="5">
        <f t="shared" si="24"/>
        <v>115795</v>
      </c>
      <c r="E215" s="5">
        <v>7862</v>
      </c>
      <c r="F215" s="5">
        <v>39265</v>
      </c>
      <c r="G215" s="5">
        <f t="shared" si="22"/>
        <v>-31403</v>
      </c>
      <c r="H215" s="5">
        <f t="shared" si="23"/>
        <v>47127</v>
      </c>
      <c r="I215" s="6">
        <f t="shared" si="20"/>
        <v>-0.5930135152640442</v>
      </c>
      <c r="J215" s="14">
        <f t="shared" si="21"/>
        <v>1.7743403565462304E-05</v>
      </c>
      <c r="K215" s="13" t="s">
        <v>329</v>
      </c>
    </row>
    <row r="216" spans="1:11" ht="15">
      <c r="A216" s="1" t="s">
        <v>203</v>
      </c>
      <c r="B216" s="5">
        <v>5607472</v>
      </c>
      <c r="C216" s="5">
        <v>9131499</v>
      </c>
      <c r="D216" s="5">
        <f t="shared" si="24"/>
        <v>14738971</v>
      </c>
      <c r="E216" s="5">
        <v>7046384</v>
      </c>
      <c r="F216" s="5">
        <v>9766893</v>
      </c>
      <c r="G216" s="5">
        <f t="shared" si="22"/>
        <v>-2720509</v>
      </c>
      <c r="H216" s="5">
        <f t="shared" si="23"/>
        <v>16813277</v>
      </c>
      <c r="I216" s="6">
        <f t="shared" si="20"/>
        <v>0.1407361477270021</v>
      </c>
      <c r="J216" s="14">
        <f t="shared" si="21"/>
        <v>0.006330230209198663</v>
      </c>
      <c r="K216" s="13" t="s">
        <v>432</v>
      </c>
    </row>
    <row r="217" spans="1:11" ht="15">
      <c r="A217" s="1" t="s">
        <v>204</v>
      </c>
      <c r="B217" s="5">
        <v>61845</v>
      </c>
      <c r="C217" s="5">
        <v>99026</v>
      </c>
      <c r="D217" s="5">
        <f t="shared" si="24"/>
        <v>160871</v>
      </c>
      <c r="E217" s="5">
        <v>50775</v>
      </c>
      <c r="F217" s="5">
        <v>89446</v>
      </c>
      <c r="G217" s="5">
        <f t="shared" si="22"/>
        <v>-38671</v>
      </c>
      <c r="H217" s="5">
        <f t="shared" si="23"/>
        <v>140221</v>
      </c>
      <c r="I217" s="6">
        <f t="shared" si="20"/>
        <v>-0.12836371999925406</v>
      </c>
      <c r="J217" s="14">
        <f t="shared" si="21"/>
        <v>5.2793468528713684E-05</v>
      </c>
      <c r="K217" s="13" t="s">
        <v>346</v>
      </c>
    </row>
    <row r="218" spans="1:11" ht="15">
      <c r="A218" s="1" t="s">
        <v>205</v>
      </c>
      <c r="B218" s="5">
        <v>31559682</v>
      </c>
      <c r="C218" s="5">
        <v>54949668</v>
      </c>
      <c r="D218" s="5">
        <f t="shared" si="24"/>
        <v>86509350</v>
      </c>
      <c r="E218" s="5">
        <v>37893546</v>
      </c>
      <c r="F218" s="5">
        <v>55173016</v>
      </c>
      <c r="G218" s="5">
        <f t="shared" si="22"/>
        <v>-17279470</v>
      </c>
      <c r="H218" s="5">
        <f t="shared" si="23"/>
        <v>93066562</v>
      </c>
      <c r="I218" s="6">
        <f t="shared" si="20"/>
        <v>0.0757977259105519</v>
      </c>
      <c r="J218" s="14">
        <f t="shared" si="21"/>
        <v>0.03503973450497844</v>
      </c>
      <c r="K218" s="13" t="s">
        <v>443</v>
      </c>
    </row>
    <row r="219" spans="1:11" ht="15">
      <c r="A219" s="1" t="s">
        <v>206</v>
      </c>
      <c r="B219" s="5">
        <v>390</v>
      </c>
      <c r="C219" s="5">
        <v>1434</v>
      </c>
      <c r="D219" s="5">
        <f t="shared" si="24"/>
        <v>1824</v>
      </c>
      <c r="E219" s="5">
        <v>230</v>
      </c>
      <c r="F219" s="5">
        <v>1</v>
      </c>
      <c r="G219" s="5">
        <f t="shared" si="22"/>
        <v>229</v>
      </c>
      <c r="H219" s="5">
        <f t="shared" si="23"/>
        <v>231</v>
      </c>
      <c r="I219" s="6">
        <f t="shared" si="20"/>
        <v>-0.8733552631578948</v>
      </c>
      <c r="J219" s="14">
        <f t="shared" si="21"/>
        <v>8.697193166596203E-08</v>
      </c>
      <c r="K219" s="13" t="s">
        <v>259</v>
      </c>
    </row>
    <row r="220" spans="1:11" ht="15">
      <c r="A220" s="1" t="s">
        <v>207</v>
      </c>
      <c r="B220" s="5">
        <v>609569</v>
      </c>
      <c r="C220" s="5">
        <v>806652</v>
      </c>
      <c r="D220" s="5">
        <f t="shared" si="24"/>
        <v>1416221</v>
      </c>
      <c r="E220" s="5">
        <v>750901</v>
      </c>
      <c r="F220" s="5">
        <v>1101873</v>
      </c>
      <c r="G220" s="5">
        <f t="shared" si="22"/>
        <v>-350972</v>
      </c>
      <c r="H220" s="5">
        <f t="shared" si="23"/>
        <v>1852774</v>
      </c>
      <c r="I220" s="6">
        <f t="shared" si="20"/>
        <v>0.3082520312860777</v>
      </c>
      <c r="J220" s="14">
        <f t="shared" si="21"/>
        <v>0.0006975728732487928</v>
      </c>
      <c r="K220" s="13" t="s">
        <v>392</v>
      </c>
    </row>
    <row r="221" spans="1:11" ht="15">
      <c r="A221" s="1" t="s">
        <v>233</v>
      </c>
      <c r="B221" s="5">
        <v>0</v>
      </c>
      <c r="C221" s="5">
        <v>0</v>
      </c>
      <c r="D221" s="5">
        <v>0</v>
      </c>
      <c r="E221" s="5">
        <v>0</v>
      </c>
      <c r="F221" s="5">
        <v>142</v>
      </c>
      <c r="G221" s="5">
        <f t="shared" si="22"/>
        <v>-142</v>
      </c>
      <c r="H221" s="5">
        <f t="shared" si="23"/>
        <v>142</v>
      </c>
      <c r="I221" s="6" t="s">
        <v>237</v>
      </c>
      <c r="J221" s="14">
        <f t="shared" si="21"/>
        <v>5.34632653531022E-08</v>
      </c>
      <c r="K221" s="13" t="s">
        <v>254</v>
      </c>
    </row>
    <row r="222" spans="1:11" ht="15">
      <c r="A222" s="1" t="s">
        <v>232</v>
      </c>
      <c r="B222" s="5">
        <v>0</v>
      </c>
      <c r="C222" s="5">
        <v>0</v>
      </c>
      <c r="D222" s="5">
        <v>0</v>
      </c>
      <c r="E222" s="5">
        <v>0</v>
      </c>
      <c r="F222" s="5">
        <v>9</v>
      </c>
      <c r="G222" s="5">
        <f>E222-F222</f>
        <v>-9</v>
      </c>
      <c r="H222" s="5">
        <f>E222+F222</f>
        <v>9</v>
      </c>
      <c r="I222" s="6" t="s">
        <v>237</v>
      </c>
      <c r="J222" s="14">
        <f t="shared" si="21"/>
        <v>3.3885168181543645E-09</v>
      </c>
      <c r="K222" s="13" t="s">
        <v>242</v>
      </c>
    </row>
    <row r="223" spans="1:11" ht="15">
      <c r="A223" s="1" t="s">
        <v>208</v>
      </c>
      <c r="B223" s="5">
        <v>300</v>
      </c>
      <c r="C223" s="5">
        <v>25</v>
      </c>
      <c r="D223" s="5">
        <f t="shared" si="24"/>
        <v>325</v>
      </c>
      <c r="E223" s="5">
        <v>0</v>
      </c>
      <c r="F223" s="5">
        <v>33</v>
      </c>
      <c r="G223" s="5">
        <f t="shared" si="22"/>
        <v>-33</v>
      </c>
      <c r="H223" s="5">
        <f t="shared" si="23"/>
        <v>33</v>
      </c>
      <c r="I223" s="6">
        <f t="shared" si="20"/>
        <v>-0.8984615384615384</v>
      </c>
      <c r="J223" s="14">
        <f t="shared" si="21"/>
        <v>1.2424561666566005E-08</v>
      </c>
      <c r="K223" s="13" t="s">
        <v>246</v>
      </c>
    </row>
    <row r="224" spans="1:11" ht="15">
      <c r="A224" s="1" t="s">
        <v>209</v>
      </c>
      <c r="B224" s="5">
        <v>48054636</v>
      </c>
      <c r="C224" s="5">
        <v>51415684</v>
      </c>
      <c r="D224" s="5">
        <f t="shared" si="24"/>
        <v>99470320</v>
      </c>
      <c r="E224" s="5">
        <v>69357233</v>
      </c>
      <c r="F224" s="5">
        <v>55455667</v>
      </c>
      <c r="G224" s="5">
        <f t="shared" si="22"/>
        <v>13901566</v>
      </c>
      <c r="H224" s="5">
        <f t="shared" si="23"/>
        <v>124812900</v>
      </c>
      <c r="I224" s="6">
        <f t="shared" si="20"/>
        <v>0.2547752937760731</v>
      </c>
      <c r="J224" s="14">
        <f t="shared" si="21"/>
        <v>0.046992290085846544</v>
      </c>
      <c r="K224" s="13" t="s">
        <v>448</v>
      </c>
    </row>
    <row r="225" spans="1:11" ht="15">
      <c r="A225" s="1" t="s">
        <v>210</v>
      </c>
      <c r="B225" s="5">
        <v>374345</v>
      </c>
      <c r="C225" s="5">
        <v>15084</v>
      </c>
      <c r="D225" s="5">
        <f t="shared" si="24"/>
        <v>389429</v>
      </c>
      <c r="E225" s="5">
        <v>318360</v>
      </c>
      <c r="F225" s="5">
        <v>3782</v>
      </c>
      <c r="G225" s="5">
        <f t="shared" si="22"/>
        <v>314578</v>
      </c>
      <c r="H225" s="5">
        <f t="shared" si="23"/>
        <v>322142</v>
      </c>
      <c r="I225" s="6">
        <f t="shared" si="20"/>
        <v>-0.17278374235098057</v>
      </c>
      <c r="J225" s="14">
        <f t="shared" si="21"/>
        <v>0.0001212870649815426</v>
      </c>
      <c r="K225" s="13" t="s">
        <v>362</v>
      </c>
    </row>
    <row r="226" spans="1:11" ht="15">
      <c r="A226" s="1" t="s">
        <v>211</v>
      </c>
      <c r="B226" s="5">
        <v>407745</v>
      </c>
      <c r="C226" s="5">
        <v>2118180</v>
      </c>
      <c r="D226" s="5">
        <f t="shared" si="24"/>
        <v>2525925</v>
      </c>
      <c r="E226" s="5">
        <v>574363</v>
      </c>
      <c r="F226" s="5">
        <v>1907086</v>
      </c>
      <c r="G226" s="5">
        <f t="shared" si="22"/>
        <v>-1332723</v>
      </c>
      <c r="H226" s="5">
        <f t="shared" si="23"/>
        <v>2481449</v>
      </c>
      <c r="I226" s="6">
        <f t="shared" si="20"/>
        <v>-0.017607807040984937</v>
      </c>
      <c r="J226" s="14">
        <f t="shared" si="21"/>
        <v>0.0009342701855435923</v>
      </c>
      <c r="K226" s="13" t="s">
        <v>397</v>
      </c>
    </row>
    <row r="227" spans="1:11" ht="15">
      <c r="A227" s="1" t="s">
        <v>234</v>
      </c>
      <c r="B227" s="5">
        <v>0</v>
      </c>
      <c r="C227" s="5">
        <v>0</v>
      </c>
      <c r="D227" s="5">
        <f>B227+C227</f>
        <v>0</v>
      </c>
      <c r="E227" s="5">
        <v>0</v>
      </c>
      <c r="F227" s="5">
        <v>6</v>
      </c>
      <c r="G227" s="5">
        <f>E227-F227</f>
        <v>-6</v>
      </c>
      <c r="H227" s="5">
        <f>E227+F227</f>
        <v>6</v>
      </c>
      <c r="I227" s="6" t="s">
        <v>237</v>
      </c>
      <c r="J227" s="14">
        <f t="shared" si="21"/>
        <v>2.2590112121029097E-09</v>
      </c>
      <c r="K227" s="13" t="s">
        <v>239</v>
      </c>
    </row>
    <row r="228" spans="1:11" ht="15">
      <c r="A228" s="1" t="s">
        <v>212</v>
      </c>
      <c r="B228" s="5">
        <v>0</v>
      </c>
      <c r="C228" s="5">
        <v>2</v>
      </c>
      <c r="D228" s="5">
        <f t="shared" si="24"/>
        <v>2</v>
      </c>
      <c r="E228" s="5">
        <f>-E2280</f>
        <v>0</v>
      </c>
      <c r="F228" s="5">
        <v>0</v>
      </c>
      <c r="G228" s="5">
        <f t="shared" si="22"/>
        <v>0</v>
      </c>
      <c r="H228" s="5">
        <f t="shared" si="23"/>
        <v>0</v>
      </c>
      <c r="I228" s="6">
        <f t="shared" si="20"/>
        <v>-1</v>
      </c>
      <c r="J228" s="14">
        <f t="shared" si="21"/>
        <v>0</v>
      </c>
      <c r="K228" s="13" t="s">
        <v>241</v>
      </c>
    </row>
    <row r="229" spans="1:11" ht="15">
      <c r="A229" s="1" t="s">
        <v>213</v>
      </c>
      <c r="B229" s="5">
        <v>10678</v>
      </c>
      <c r="C229" s="5">
        <v>9984</v>
      </c>
      <c r="D229" s="5">
        <f t="shared" si="24"/>
        <v>20662</v>
      </c>
      <c r="E229" s="5">
        <v>9614</v>
      </c>
      <c r="F229" s="5">
        <v>11184</v>
      </c>
      <c r="G229" s="5">
        <f t="shared" si="22"/>
        <v>-1570</v>
      </c>
      <c r="H229" s="5">
        <f t="shared" si="23"/>
        <v>20798</v>
      </c>
      <c r="I229" s="6">
        <f t="shared" si="20"/>
        <v>0.006582131449036837</v>
      </c>
      <c r="J229" s="14">
        <f t="shared" si="21"/>
        <v>7.830485864886053E-06</v>
      </c>
      <c r="K229" s="13" t="s">
        <v>308</v>
      </c>
    </row>
    <row r="230" spans="1:11" ht="15">
      <c r="A230" s="1" t="s">
        <v>214</v>
      </c>
      <c r="B230" s="5">
        <v>56386</v>
      </c>
      <c r="C230" s="5">
        <v>284717</v>
      </c>
      <c r="D230" s="5">
        <f t="shared" si="24"/>
        <v>341103</v>
      </c>
      <c r="E230" s="5">
        <v>2468</v>
      </c>
      <c r="F230" s="5">
        <v>213317</v>
      </c>
      <c r="G230" s="5">
        <f t="shared" si="22"/>
        <v>-210849</v>
      </c>
      <c r="H230" s="5">
        <f t="shared" si="23"/>
        <v>215785</v>
      </c>
      <c r="I230" s="6">
        <f t="shared" si="20"/>
        <v>-0.36739049495313736</v>
      </c>
      <c r="J230" s="14">
        <f t="shared" si="21"/>
        <v>8.124345573393774E-05</v>
      </c>
      <c r="K230" s="13" t="s">
        <v>353</v>
      </c>
    </row>
    <row r="231" spans="2:10" ht="15">
      <c r="B231" s="9">
        <f>SUM(B2:B230)</f>
        <v>1120426647</v>
      </c>
      <c r="C231" s="9">
        <f>SUM(C2:C230)</f>
        <v>1247209917</v>
      </c>
      <c r="D231" s="9">
        <f t="shared" si="24"/>
        <v>2367636564</v>
      </c>
      <c r="E231" s="9">
        <f>SUM(E2:E230)</f>
        <v>1268522338</v>
      </c>
      <c r="F231" s="9">
        <f>SUM(F2:F230)</f>
        <v>1387506976</v>
      </c>
      <c r="G231" s="9">
        <f>E231-F231</f>
        <v>-118984638</v>
      </c>
      <c r="H231" s="9">
        <f>E231+F231</f>
        <v>2656029314</v>
      </c>
      <c r="I231" s="12">
        <f t="shared" si="20"/>
        <v>0.12180617345796321</v>
      </c>
      <c r="J231" s="19">
        <f t="shared" si="21"/>
        <v>1</v>
      </c>
    </row>
    <row r="232" spans="1:9" ht="30">
      <c r="A232" s="18" t="s">
        <v>215</v>
      </c>
      <c r="B232" s="10"/>
      <c r="C232" s="10"/>
      <c r="D232" s="10"/>
      <c r="E232" s="10"/>
      <c r="F232" s="10"/>
      <c r="G232" s="10"/>
      <c r="H232" s="10"/>
      <c r="I232" s="11"/>
    </row>
    <row r="237" spans="10:248" ht="15">
      <c r="J237" s="15"/>
      <c r="K237" s="17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</row>
  </sheetData>
  <printOptions horizontalCentered="1"/>
  <pageMargins left="0.27" right="0.1968503937007874" top="0.7874015748031497" bottom="0.5905511811023623" header="0.5118110236220472" footer="0.5118110236220472"/>
  <pageSetup horizontalDpi="300" verticalDpi="300" orientation="landscape" paperSize="9" r:id="rId1"/>
  <headerFooter alignWithMargins="0">
    <oddHeader>&amp;L&amp;"Times New Roman CE,tučné"&amp;14Zahraniční obchod ČR v letech 2000 a 2001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14.7109375" style="20" customWidth="1"/>
    <col min="3" max="3" width="17.421875" style="20" customWidth="1"/>
    <col min="4" max="4" width="26.00390625" style="22" customWidth="1"/>
    <col min="5" max="6" width="9.140625" style="20" hidden="1" customWidth="1"/>
    <col min="7" max="7" width="9.140625" style="21" customWidth="1"/>
    <col min="8" max="16384" width="9.140625" style="20" customWidth="1"/>
  </cols>
  <sheetData>
    <row r="1" spans="1:4" ht="31.5">
      <c r="A1" s="23" t="s">
        <v>452</v>
      </c>
      <c r="B1" s="24" t="s">
        <v>456</v>
      </c>
      <c r="C1" s="23" t="s">
        <v>458</v>
      </c>
      <c r="D1" s="25" t="s">
        <v>457</v>
      </c>
    </row>
    <row r="2" spans="1:4" ht="15">
      <c r="A2" s="26" t="s">
        <v>451</v>
      </c>
      <c r="B2" s="26" t="s">
        <v>133</v>
      </c>
      <c r="C2" s="27">
        <v>940068820</v>
      </c>
      <c r="D2" s="28">
        <v>0.3539</v>
      </c>
    </row>
    <row r="3" spans="1:4" ht="15">
      <c r="A3" s="26" t="s">
        <v>450</v>
      </c>
      <c r="B3" s="26" t="s">
        <v>171</v>
      </c>
      <c r="C3" s="27">
        <v>176620008</v>
      </c>
      <c r="D3" s="28">
        <v>0.0665</v>
      </c>
    </row>
    <row r="4" spans="1:4" ht="15">
      <c r="A4" s="26" t="s">
        <v>449</v>
      </c>
      <c r="B4" s="26" t="s">
        <v>157</v>
      </c>
      <c r="C4" s="27">
        <v>136457652</v>
      </c>
      <c r="D4" s="28">
        <v>0.0514</v>
      </c>
    </row>
    <row r="5" spans="1:4" ht="15">
      <c r="A5" s="26" t="s">
        <v>448</v>
      </c>
      <c r="B5" s="26" t="s">
        <v>209</v>
      </c>
      <c r="C5" s="27">
        <v>124812900</v>
      </c>
      <c r="D5" s="28">
        <v>0.047</v>
      </c>
    </row>
    <row r="6" spans="1:4" ht="15">
      <c r="A6" s="26" t="s">
        <v>447</v>
      </c>
      <c r="B6" s="26" t="s">
        <v>74</v>
      </c>
      <c r="C6" s="27">
        <v>124540956</v>
      </c>
      <c r="D6" s="28">
        <v>0.0469</v>
      </c>
    </row>
    <row r="7" spans="1:4" ht="15">
      <c r="A7" s="26" t="s">
        <v>446</v>
      </c>
      <c r="B7" s="26" t="s">
        <v>50</v>
      </c>
      <c r="C7" s="27">
        <v>121056250</v>
      </c>
      <c r="D7" s="28">
        <v>0.0456</v>
      </c>
    </row>
    <row r="8" spans="1:4" ht="15">
      <c r="A8" s="26" t="s">
        <v>445</v>
      </c>
      <c r="B8" s="26" t="s">
        <v>155</v>
      </c>
      <c r="C8" s="27">
        <v>117813563</v>
      </c>
      <c r="D8" s="28">
        <v>0.0444</v>
      </c>
    </row>
    <row r="9" spans="1:4" ht="15">
      <c r="A9" s="26" t="s">
        <v>444</v>
      </c>
      <c r="B9" s="26" t="s">
        <v>160</v>
      </c>
      <c r="C9" s="27">
        <v>94535176</v>
      </c>
      <c r="D9" s="28">
        <v>0.036</v>
      </c>
    </row>
    <row r="10" spans="1:4" ht="15">
      <c r="A10" s="26" t="s">
        <v>443</v>
      </c>
      <c r="B10" s="26" t="s">
        <v>205</v>
      </c>
      <c r="C10" s="27">
        <v>93066562</v>
      </c>
      <c r="D10" s="28">
        <v>0.035</v>
      </c>
    </row>
    <row r="11" spans="1:4" ht="15">
      <c r="A11" s="26" t="s">
        <v>442</v>
      </c>
      <c r="B11" s="26" t="s">
        <v>19</v>
      </c>
      <c r="C11" s="27">
        <v>70931441</v>
      </c>
      <c r="D11" s="28">
        <v>0.0267</v>
      </c>
    </row>
    <row r="12" spans="1:4" ht="15">
      <c r="A12" s="26" t="s">
        <v>441</v>
      </c>
      <c r="B12" s="26" t="s">
        <v>140</v>
      </c>
      <c r="C12" s="27">
        <v>68244098</v>
      </c>
      <c r="D12" s="28">
        <v>0.0257</v>
      </c>
    </row>
    <row r="13" spans="1:4" ht="15">
      <c r="A13" s="26" t="s">
        <v>440</v>
      </c>
      <c r="B13" s="26" t="s">
        <v>187</v>
      </c>
      <c r="C13" s="27">
        <v>48742920</v>
      </c>
      <c r="D13" s="28">
        <v>0.0184</v>
      </c>
    </row>
    <row r="14" spans="1:4" ht="15">
      <c r="A14" s="26" t="s">
        <v>439</v>
      </c>
      <c r="B14" s="26" t="s">
        <v>113</v>
      </c>
      <c r="C14" s="27">
        <v>48063397</v>
      </c>
      <c r="D14" s="28">
        <v>0.0181</v>
      </c>
    </row>
    <row r="15" spans="1:4" ht="15">
      <c r="A15" s="26" t="s">
        <v>438</v>
      </c>
      <c r="B15" s="26" t="s">
        <v>35</v>
      </c>
      <c r="C15" s="27">
        <v>43696362</v>
      </c>
      <c r="D15" s="28">
        <v>0.0165</v>
      </c>
    </row>
    <row r="16" spans="1:4" ht="15">
      <c r="A16" s="26" t="s">
        <v>437</v>
      </c>
      <c r="B16" s="26" t="s">
        <v>189</v>
      </c>
      <c r="C16" s="27">
        <v>39402257</v>
      </c>
      <c r="D16" s="28">
        <v>0.0148</v>
      </c>
    </row>
    <row r="17" spans="1:4" ht="15">
      <c r="A17" s="26" t="s">
        <v>436</v>
      </c>
      <c r="B17" s="26" t="s">
        <v>77</v>
      </c>
      <c r="C17" s="27">
        <v>30422208</v>
      </c>
      <c r="D17" s="28">
        <v>0.0115</v>
      </c>
    </row>
    <row r="18" spans="1:4" ht="15">
      <c r="A18" s="26" t="s">
        <v>435</v>
      </c>
      <c r="B18" s="26" t="s">
        <v>188</v>
      </c>
      <c r="C18" s="27">
        <v>28910787</v>
      </c>
      <c r="D18" s="28">
        <v>0.0109</v>
      </c>
    </row>
    <row r="19" spans="1:4" ht="15">
      <c r="A19" s="26" t="s">
        <v>434</v>
      </c>
      <c r="B19" s="26" t="s">
        <v>141</v>
      </c>
      <c r="C19" s="27">
        <v>18848319</v>
      </c>
      <c r="D19" s="28">
        <v>0.0071</v>
      </c>
    </row>
    <row r="20" spans="1:4" ht="15">
      <c r="A20" s="26" t="s">
        <v>433</v>
      </c>
      <c r="B20" s="26" t="s">
        <v>72</v>
      </c>
      <c r="C20" s="27">
        <v>16964813</v>
      </c>
      <c r="D20" s="28">
        <v>0.0064</v>
      </c>
    </row>
    <row r="21" spans="1:4" ht="15">
      <c r="A21" s="26" t="s">
        <v>432</v>
      </c>
      <c r="B21" s="26" t="s">
        <v>203</v>
      </c>
      <c r="C21" s="27">
        <v>16813277</v>
      </c>
      <c r="D21" s="28">
        <v>0.0063</v>
      </c>
    </row>
    <row r="22" spans="1:4" ht="15">
      <c r="A22" s="26" t="s">
        <v>431</v>
      </c>
      <c r="B22" s="26" t="s">
        <v>172</v>
      </c>
      <c r="C22" s="27">
        <v>16300116</v>
      </c>
      <c r="D22" s="28">
        <v>0.0061</v>
      </c>
    </row>
    <row r="23" spans="1:4" ht="15">
      <c r="A23" s="26" t="s">
        <v>430</v>
      </c>
      <c r="B23" s="26" t="s">
        <v>36</v>
      </c>
      <c r="C23" s="27">
        <v>15865066</v>
      </c>
      <c r="D23" s="28">
        <v>0.006</v>
      </c>
    </row>
    <row r="24" spans="1:4" ht="15">
      <c r="A24" s="26" t="s">
        <v>429</v>
      </c>
      <c r="B24" s="26" t="s">
        <v>49</v>
      </c>
      <c r="C24" s="27">
        <v>15388827</v>
      </c>
      <c r="D24" s="28">
        <v>0.0058</v>
      </c>
    </row>
    <row r="25" spans="1:4" ht="15">
      <c r="A25" s="26" t="s">
        <v>428</v>
      </c>
      <c r="B25" s="26" t="s">
        <v>115</v>
      </c>
      <c r="C25" s="27">
        <v>13401401</v>
      </c>
      <c r="D25" s="28">
        <v>0.005</v>
      </c>
    </row>
    <row r="26" spans="1:4" ht="15">
      <c r="A26" s="26" t="s">
        <v>427</v>
      </c>
      <c r="B26" s="26" t="s">
        <v>193</v>
      </c>
      <c r="C26" s="27">
        <v>12976975</v>
      </c>
      <c r="D26" s="28">
        <v>0.0049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&amp;L&amp;"Times New Roman CE,tučné"&amp;14Největší obchodní partneři ČR v roce 2001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