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4365" windowWidth="15180" windowHeight="8580" activeTab="0"/>
  </bookViews>
  <sheets>
    <sheet name="ZRS 2011, výhled ZRS 2012 a2013" sheetId="1" r:id="rId1"/>
  </sheets>
  <definedNames>
    <definedName name="_xlnm.Print_Area" localSheetId="0">'ZRS 2011, výhled ZRS 2012 a2013'!$A$1:$F$178</definedName>
  </definedNames>
  <calcPr fullCalcOnLoad="1"/>
</workbook>
</file>

<file path=xl/sharedStrings.xml><?xml version="1.0" encoding="utf-8"?>
<sst xmlns="http://schemas.openxmlformats.org/spreadsheetml/2006/main" count="366" uniqueCount="176">
  <si>
    <t>Příloha č. 1      Témata/projekty rozvojové spolupráce v roce 2011 dle sektorů (v tis. Kč) a výhled jejich financování v letech 2012 a 2013</t>
  </si>
  <si>
    <t>Region / země</t>
  </si>
  <si>
    <t xml:space="preserve">Název tématu/projektu rozvojové spolupráce </t>
  </si>
  <si>
    <r>
      <t xml:space="preserve">Objem finančních prostředků </t>
    </r>
    <r>
      <rPr>
        <b/>
        <sz val="9"/>
        <color indexed="8"/>
        <rFont val="Arial"/>
        <family val="2"/>
      </rPr>
      <t>2011</t>
    </r>
  </si>
  <si>
    <r>
      <t xml:space="preserve">Objem finančních prostředků </t>
    </r>
    <r>
      <rPr>
        <b/>
        <sz val="9"/>
        <color indexed="8"/>
        <rFont val="Arial"/>
        <family val="2"/>
      </rPr>
      <t>2012</t>
    </r>
  </si>
  <si>
    <r>
      <t xml:space="preserve">Objem finančních prostředků </t>
    </r>
    <r>
      <rPr>
        <b/>
        <sz val="9"/>
        <color indexed="8"/>
        <rFont val="Arial"/>
        <family val="2"/>
      </rPr>
      <t>2013</t>
    </r>
  </si>
  <si>
    <t>Realizace</t>
  </si>
  <si>
    <t>Sektor řízení veřejných financí - v gesci MF</t>
  </si>
  <si>
    <t>Pokračující projekty</t>
  </si>
  <si>
    <t>Rozvojové a tranzitivní země</t>
  </si>
  <si>
    <t>Technická spolupráce v oblasti řízení veřejných financí</t>
  </si>
  <si>
    <t>2007-2013</t>
  </si>
  <si>
    <t>CELKEM sektor řízení veřejných financí v gesci MF</t>
  </si>
  <si>
    <t>Pokračující projekty - programové země</t>
  </si>
  <si>
    <t>Etiopie</t>
  </si>
  <si>
    <t>Sociální rozvoj</t>
  </si>
  <si>
    <t>2009-2012</t>
  </si>
  <si>
    <t xml:space="preserve">Moldavsko </t>
  </si>
  <si>
    <t>Podpora řešení problematiky tzv. sociálních sirotků</t>
  </si>
  <si>
    <t>2010-2012</t>
  </si>
  <si>
    <t>Integrace dětí s postižením</t>
  </si>
  <si>
    <t>Mongolsko</t>
  </si>
  <si>
    <t>Podpora systému odborného vzdělávání</t>
  </si>
  <si>
    <t>Kambodža</t>
  </si>
  <si>
    <t>Témata k zahájení v roce 2011 - programové země</t>
  </si>
  <si>
    <t>Témata k zahájení v roce 2011 - projektové země a ostatní země</t>
  </si>
  <si>
    <t>CELKEM témata k zahájení v roce 2011 - programové země</t>
  </si>
  <si>
    <t>CELKEM témata k zahájení v roce 2011 - projektové země a ostatní země</t>
  </si>
  <si>
    <t>CELKEM témata k zahájení v roce 2011</t>
  </si>
  <si>
    <t>Prostředky na nová témata k zahájení v sektoru sociálního rozvoje v letech 2012 a 2013</t>
  </si>
  <si>
    <t>Bosna a Hercegovina</t>
  </si>
  <si>
    <t>2006-2011</t>
  </si>
  <si>
    <t>Závod na zpracování masa a kůží</t>
  </si>
  <si>
    <t>Srbsko</t>
  </si>
  <si>
    <t>Průzkum zdrojů a dodávky technologie úpravy pitné vody Lazarevac</t>
  </si>
  <si>
    <t>Palestina</t>
  </si>
  <si>
    <t>Budování malých a středních energetických zdrojů a souvisejících rozvodných sítí</t>
  </si>
  <si>
    <t>Albánie</t>
  </si>
  <si>
    <t>Implementace nové technologie přispívající ke zlepšení životního prostředí v ropném průmyslu - region Kučovo</t>
  </si>
  <si>
    <t>2001-2011</t>
  </si>
  <si>
    <t>Filipíny</t>
  </si>
  <si>
    <t>Pomoc při opatřeních zajišťujících dodávku pitné vody pro Manilu</t>
  </si>
  <si>
    <t>Jamajka</t>
  </si>
  <si>
    <t>Pomoc při rozvoji a průmyslovém využití nemetalických minerálních zdrojů</t>
  </si>
  <si>
    <t>Mali</t>
  </si>
  <si>
    <t>Vyhodnocení surovinového potenciálu stavebních surovin Mali pro surovinovou podporu rozvoje místní infrastruktury</t>
  </si>
  <si>
    <t>Rozvojové země</t>
  </si>
  <si>
    <r>
      <t>Aktivity na podporu obchodu v rozvojových zemích - Program "</t>
    </r>
    <r>
      <rPr>
        <i/>
        <sz val="8"/>
        <rFont val="Arial"/>
        <family val="2"/>
      </rPr>
      <t>Aid for Trade</t>
    </r>
    <r>
      <rPr>
        <sz val="8"/>
        <rFont val="Arial"/>
        <family val="2"/>
      </rPr>
      <t>"</t>
    </r>
  </si>
  <si>
    <t>2008-2013</t>
  </si>
  <si>
    <t>CELKEM další aktivity</t>
  </si>
  <si>
    <t>CELKEM pokračující projekty a další aktivity v gesci MPO</t>
  </si>
  <si>
    <t>Prostředky na nová témata k zahájení v roce 2012 a 2013</t>
  </si>
  <si>
    <t>Program vládních stipendií</t>
  </si>
  <si>
    <t>2008-2012</t>
  </si>
  <si>
    <t>Angola</t>
  </si>
  <si>
    <t>Podpora základního školství v odlehlých okresech provincie Bié</t>
  </si>
  <si>
    <t>2009-2011</t>
  </si>
  <si>
    <t>Podpora středního zemědělského školství</t>
  </si>
  <si>
    <t>Sektor migrace a bezpečnosti  - v gesci MV v souladu s Koncepcí ZRS ČR na období 2011-2015</t>
  </si>
  <si>
    <t>CELKEM sektor migrace a bezpečnosti v gesci MV</t>
  </si>
  <si>
    <t>Zambie</t>
  </si>
  <si>
    <t>Podpora primární zdravotní péče v zambijské Západní provincii s důrazem na péči o matku a dítě</t>
  </si>
  <si>
    <t xml:space="preserve">Podpora prevence rakoviny </t>
  </si>
  <si>
    <t>Zvyšování kvality a dostupnosti zdravotní péče v malých městech a na venkově</t>
  </si>
  <si>
    <t>Kosovo</t>
  </si>
  <si>
    <t>Integrace zrakově a sluchově postižených do společnosti</t>
  </si>
  <si>
    <t>CELKEM témata k zahájení v roce 2011 v gesci ČRA</t>
  </si>
  <si>
    <t>Sektor zemědělství - v gesci ČRA</t>
  </si>
  <si>
    <t>Označování zvířat v Centrálním regionu</t>
  </si>
  <si>
    <t>Pokračující projekty - projektové a ostatní země</t>
  </si>
  <si>
    <t>CELKEM sektor zemědělství v gesci ČRA</t>
  </si>
  <si>
    <t>Sektor životního prostředí - v gesci ČRA</t>
  </si>
  <si>
    <t>Moldavsko</t>
  </si>
  <si>
    <t>Ochrana, monitoring a využívání vodních zdrojů</t>
  </si>
  <si>
    <t>Průzkum znečištění a návrh sanace lokality Marculesti</t>
  </si>
  <si>
    <t>Zajištění nezávadné vody a čištění odpadních vod na venkově</t>
  </si>
  <si>
    <t>Ochrana vodních zdrojů hlavního města Ulánbátaru před znečištěním</t>
  </si>
  <si>
    <t>Rozvoj odpadového hospodářství na regionální úrovni</t>
  </si>
  <si>
    <t xml:space="preserve">Asistence při odstraňování ekologických zátěží </t>
  </si>
  <si>
    <t>CELKEM sektor životního prostředí v gesci ČRA</t>
  </si>
  <si>
    <t>Sektor dopravy - v gesci ČRA</t>
  </si>
  <si>
    <t>Generální oprava a modernizace tramvají v Sarajevu</t>
  </si>
  <si>
    <t>Zvyšování bezpečnosti na železničních přejezdech</t>
  </si>
  <si>
    <t xml:space="preserve">CELKEM pokračující projekty - programové země </t>
  </si>
  <si>
    <t>CELKEM sektor dopravy v gesci ČRA</t>
  </si>
  <si>
    <t>ČR</t>
  </si>
  <si>
    <t>Posilování kapacit a partnerství nestátních neziskových organizací</t>
  </si>
  <si>
    <t>Posilování kapacit platforem nestátních subjektů pro rozvojovou spolupráci</t>
  </si>
  <si>
    <t>Spolufinancování projektů českých subjektů podpořených ze zdrojů Evropské unie</t>
  </si>
  <si>
    <t>Podpora trojstranných projektů českých subjektů</t>
  </si>
  <si>
    <t>Informační a osvětový program o ZRS ČR</t>
  </si>
  <si>
    <t xml:space="preserve">Malé lokální projekty při ZÚ </t>
  </si>
  <si>
    <t xml:space="preserve">Programové země </t>
  </si>
  <si>
    <t>Malé lokální projekty realizované při ZÚ v programových zemích</t>
  </si>
  <si>
    <t xml:space="preserve">Projektové a ostatní rozvojové země </t>
  </si>
  <si>
    <t>Malé lokální projekty při ZÚ</t>
  </si>
  <si>
    <t xml:space="preserve">CELKEM malé lokální projekty při ZÚ </t>
  </si>
  <si>
    <t>Koordinace ZRS ČR</t>
  </si>
  <si>
    <t>ČR a rozvojové země</t>
  </si>
  <si>
    <t>2003-trvale</t>
  </si>
  <si>
    <t>Místní síly při ZÚ</t>
  </si>
  <si>
    <t xml:space="preserve">CELKEM koordinace ZRS ČR </t>
  </si>
  <si>
    <t>Administrativní náklady</t>
  </si>
  <si>
    <t>Provozní náklady ČRA</t>
  </si>
  <si>
    <t>2008-trvale</t>
  </si>
  <si>
    <t>Formulace projektů v gesci ČRA</t>
  </si>
  <si>
    <t>2010-trvale</t>
  </si>
  <si>
    <t>CELKEM ZRS ČR</t>
  </si>
  <si>
    <t>Pokračující projekty - projektové země a ostatní země</t>
  </si>
  <si>
    <t>Sociální a vzdělávací služby</t>
  </si>
  <si>
    <t>Vzdělávání a zdravotnictví</t>
  </si>
  <si>
    <t>Gruzie</t>
  </si>
  <si>
    <t>Sektor sociálního rozvoje (včetně vzdělávání a zdravotních služeb) - v gesci ČRA</t>
  </si>
  <si>
    <t>Sektor vzdělávání - v gesci MŠMT</t>
  </si>
  <si>
    <t>CELKEM Program vládních stipendií v gesci MŠMT</t>
  </si>
  <si>
    <t>Výjimka z transformace ZRS</t>
  </si>
  <si>
    <t>CELKEM sektor sociálního rozvoje (včetně vzdělávání a zdravotních služeb) - v gesci ČRA</t>
  </si>
  <si>
    <t>CELKEM pokračující projekty</t>
  </si>
  <si>
    <t>Ochrana vodních zdrojů  a asistence při nápravě ekologických škod</t>
  </si>
  <si>
    <t>Ochrana vodních zdrojů a řešení starých ekologických zátěží</t>
  </si>
  <si>
    <t>Vietnam</t>
  </si>
  <si>
    <t>Ochrana vodních zdrojů a spolupráce při řešení starých ekologických zátěží</t>
  </si>
  <si>
    <t>2011-2013</t>
  </si>
  <si>
    <t>2009-2013</t>
  </si>
  <si>
    <t>Sektor ekonomického rozvoje - v gesci ČRA</t>
  </si>
  <si>
    <t>Ochrana půdy a podpora drobných zemědělců včetně zemědělského vzdělávání</t>
  </si>
  <si>
    <t>Podpora drobných zemědělců a zemědělského vzdělávání</t>
  </si>
  <si>
    <t>Ochrana půdy a vodních zdrojů</t>
  </si>
  <si>
    <t>2005-2013</t>
  </si>
  <si>
    <t>2006-2013</t>
  </si>
  <si>
    <t xml:space="preserve">Sektory dle nové koncepce </t>
  </si>
  <si>
    <t>CELKEM sektor ekonomického rozvoje</t>
  </si>
  <si>
    <t xml:space="preserve">Sektor ekonomického rozvoje - dokončení projektů MPO a program Aid for Trade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</si>
  <si>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2001-2012</t>
  </si>
  <si>
    <t>Další rozvojové aktivity - v gesci MZV</t>
  </si>
  <si>
    <t>CELKEM další rozvojové aktivity - v gesci MZV</t>
  </si>
  <si>
    <t>CELKEM dotační programy v gesci ČRA</t>
  </si>
  <si>
    <t>Prioritní země</t>
  </si>
  <si>
    <t>Podpora rozvojových aktivit krajů a obcí v prioritních zemích ZRS ČR</t>
  </si>
  <si>
    <t>Dotační programy pro NNO, kraje a obce - v gesci ČRA</t>
  </si>
  <si>
    <t xml:space="preserve">Další činnosti spojené s koordinací, hodnocením a prezentací ZRS </t>
  </si>
  <si>
    <t>CELKEM administrativní náklady ČRA</t>
  </si>
  <si>
    <t>Jemen</t>
  </si>
  <si>
    <r>
      <t xml:space="preserve">Ochrana vodních zdrojů a zajištění přístupu k pitné vodě                                        </t>
    </r>
    <r>
      <rPr>
        <b/>
        <sz val="8"/>
        <color indexed="57"/>
        <rFont val="Arial"/>
        <family val="2"/>
      </rPr>
      <t>KZ</t>
    </r>
  </si>
  <si>
    <r>
      <t xml:space="preserve">Ochrana vodních zdrojů a řešení starých ekologických zátěží                               </t>
    </r>
    <r>
      <rPr>
        <b/>
        <sz val="8"/>
        <color indexed="57"/>
        <rFont val="Arial"/>
        <family val="2"/>
      </rPr>
      <t>KZ</t>
    </r>
  </si>
  <si>
    <r>
      <t xml:space="preserve">Ochrana vodních zdrojů a zajištění přístupu k pitné vodě                                       </t>
    </r>
    <r>
      <rPr>
        <b/>
        <sz val="8"/>
        <color indexed="57"/>
        <rFont val="Arial"/>
        <family val="2"/>
      </rPr>
      <t>KZ</t>
    </r>
  </si>
  <si>
    <r>
      <t xml:space="preserve">Prostředky na nová témata k zahájení v roce 2012 a 2013                                                          </t>
    </r>
    <r>
      <rPr>
        <b/>
        <sz val="8"/>
        <color indexed="57"/>
        <rFont val="Arial"/>
        <family val="2"/>
      </rPr>
      <t>KZ</t>
    </r>
  </si>
  <si>
    <t>1997-2013</t>
  </si>
  <si>
    <t>CELKEM KLIMATICKÁ ZMĚNA (Fast Start Financing) v nových tématech životního prostředí</t>
  </si>
  <si>
    <t>CELKEM KLIMATICKÁ ZMĚNA (Fast Start Financing) v nových tématech energetiky</t>
  </si>
  <si>
    <t xml:space="preserve">Prostředky na nová témata k zahájení v roce 2012 a 2013                                                          </t>
  </si>
  <si>
    <t xml:space="preserve">Globální rozvojové vzdělávání a osvěta </t>
  </si>
  <si>
    <t>Podpora malých a středních podnikatelů a obchodu, rozvoj trhu práce, transfer technologií</t>
  </si>
  <si>
    <t>Demonstrační projekty s důrazem na udržitelné zdroje energie, transfer technologií</t>
  </si>
  <si>
    <t>Obnova monitorovací staniční sítě v povodí řeky Prut - modernizace informačního systému protipovodňové ochrany</t>
  </si>
  <si>
    <t>Dodávky pitné vody do provincie Orchon (rozšíření vodních zdrojů v provincii Orchon)</t>
  </si>
  <si>
    <t xml:space="preserve">Zajištění vodních zdrojů pro obyvatele nově vystavěných sídlišť Ulánbátaru </t>
  </si>
  <si>
    <t xml:space="preserve">Hospodaření s vodními zdroji, jejich ochrana a rozvoj ve venkovských oblastech </t>
  </si>
  <si>
    <t xml:space="preserve">Podpora rostlinné produkce v pouštních a polopouštních oblastech Mongolska      </t>
  </si>
  <si>
    <t xml:space="preserve">Ochrana půdy a omezování negativních vlivů zemědělství v regionálním státě Jižních národů, národností a lidu (SNNPR)                    </t>
  </si>
  <si>
    <t>Aktivity na podporu obchodu v rozvojových zemích</t>
  </si>
  <si>
    <t>Afghánistán</t>
  </si>
  <si>
    <t>Zvyšování kvality středních zemědělských vzdělávacích institucí v Afghánistánu</t>
  </si>
  <si>
    <t>2008-2011</t>
  </si>
  <si>
    <t>Intenzifikace chovu zvířat</t>
  </si>
  <si>
    <t>Migrace a bezpečnost</t>
  </si>
  <si>
    <t>Projekty v oblasti migrace a bezpečnosti</t>
  </si>
  <si>
    <t>Podpora chovu skotu a zpracování zemědělské produkce</t>
  </si>
  <si>
    <t>Podpora chovu masného a mléčného skotu a zpracování produkce</t>
  </si>
  <si>
    <r>
      <t>CELKEM Klimatická změna (</t>
    </r>
    <r>
      <rPr>
        <b/>
        <sz val="9"/>
        <color indexed="57"/>
        <rFont val="Arial"/>
        <family val="2"/>
      </rPr>
      <t>KZ</t>
    </r>
    <r>
      <rPr>
        <b/>
        <sz val="9"/>
        <rFont val="Arial"/>
        <family val="2"/>
      </rPr>
      <t>) (Fast Start Financing) - nové témata 2011 - 2012</t>
    </r>
  </si>
  <si>
    <t>Podpora chovu skotu</t>
  </si>
  <si>
    <t>Externí evaluace (zejména s UNDP) a kontrola ZRS</t>
  </si>
  <si>
    <r>
      <t xml:space="preserve">Sektor energetiky s důrazem na udržitelné zdroje - v gesci ČRA    </t>
    </r>
    <r>
      <rPr>
        <b/>
        <sz val="8"/>
        <color indexed="57"/>
        <rFont val="Arial"/>
        <family val="2"/>
      </rPr>
      <t>(Pozn.: témata zahajovaná 2011-2013  KZ vše 70%)</t>
    </r>
  </si>
  <si>
    <t>Ochrana vodních zdrojů a zajištění přístupu k pitné vodě, sanační opatření</t>
  </si>
  <si>
    <t>Ochrana vodních zdrojů a asistence při nápravě ekologických škod</t>
  </si>
  <si>
    <t>Zahraniční studenti přijatí ke studiu na VŠ v ČR na základě usnesení vlády č. 712/2007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</si>
</sst>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CE"/>
      <family val="2"/>
    </font>
    <font>
      <sz val="8"/>
      <color indexed="12"/>
      <name val="Arial CE"/>
      <family val="0"/>
    </font>
    <font>
      <b/>
      <sz val="9"/>
      <name val="Arial CE"/>
      <family val="0"/>
    </font>
    <font>
      <i/>
      <sz val="8"/>
      <name val="Arial"/>
      <family val="2"/>
    </font>
    <font>
      <b/>
      <sz val="8"/>
      <color indexed="12"/>
      <name val="Arial CE"/>
      <family val="2"/>
    </font>
    <font>
      <b/>
      <sz val="9"/>
      <color indexed="12"/>
      <name val="Arial"/>
      <family val="2"/>
    </font>
    <font>
      <sz val="8"/>
      <color indexed="8"/>
      <name val="Arial CE"/>
      <family val="2"/>
    </font>
    <font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57"/>
      <name val="Arial"/>
      <family val="2"/>
    </font>
    <font>
      <b/>
      <sz val="9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 diagonalUp="1">
      <left/>
      <right style="medium"/>
      <top style="thin"/>
      <bottom/>
      <diagonal style="thin"/>
    </border>
    <border>
      <left style="thin"/>
      <right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 diagonalUp="1">
      <left style="thin"/>
      <right style="medium"/>
      <top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/>
      <top style="medium"/>
      <bottom style="medium"/>
      <diagonal style="thin"/>
    </border>
    <border diagonalUp="1">
      <left style="thin"/>
      <right/>
      <top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medium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thin"/>
      <right style="medium"/>
      <top style="thin"/>
      <bottom/>
      <diagonal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1" fillId="21" borderId="5" applyNumberFormat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44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11" fillId="25" borderId="15" xfId="0" applyNumberFormat="1" applyFont="1" applyFill="1" applyBorder="1" applyAlignment="1">
      <alignment horizontal="right" vertical="center" wrapText="1"/>
    </xf>
    <xf numFmtId="3" fontId="11" fillId="25" borderId="17" xfId="0" applyNumberFormat="1" applyFont="1" applyFill="1" applyBorder="1" applyAlignment="1">
      <alignment horizontal="right" vertical="center" wrapText="1"/>
    </xf>
    <xf numFmtId="3" fontId="11" fillId="8" borderId="18" xfId="0" applyNumberFormat="1" applyFont="1" applyFill="1" applyBorder="1" applyAlignment="1">
      <alignment horizontal="right" vertical="center" wrapText="1"/>
    </xf>
    <xf numFmtId="3" fontId="11" fillId="8" borderId="19" xfId="0" applyNumberFormat="1" applyFont="1" applyFill="1" applyBorder="1" applyAlignment="1">
      <alignment horizontal="right" vertical="center" wrapText="1"/>
    </xf>
    <xf numFmtId="3" fontId="5" fillId="22" borderId="17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justify" vertical="center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7" fillId="0" borderId="11" xfId="55" applyFont="1" applyBorder="1" applyAlignment="1">
      <alignment horizontal="left" vertical="center" wrapText="1"/>
      <protection/>
    </xf>
    <xf numFmtId="3" fontId="7" fillId="0" borderId="23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3" fontId="7" fillId="0" borderId="20" xfId="0" applyNumberFormat="1" applyFont="1" applyFill="1" applyBorder="1" applyAlignment="1">
      <alignment horizontal="right" vertical="center"/>
    </xf>
    <xf numFmtId="0" fontId="7" fillId="0" borderId="15" xfId="55" applyFont="1" applyBorder="1" applyAlignment="1">
      <alignment horizontal="left" vertical="center" wrapText="1"/>
      <protection/>
    </xf>
    <xf numFmtId="3" fontId="7" fillId="0" borderId="24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3" fontId="7" fillId="0" borderId="23" xfId="0" applyNumberFormat="1" applyFont="1" applyFill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0" fontId="6" fillId="26" borderId="22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3" fontId="8" fillId="25" borderId="26" xfId="0" applyNumberFormat="1" applyFont="1" applyFill="1" applyBorder="1" applyAlignment="1">
      <alignment vertical="center"/>
    </xf>
    <xf numFmtId="0" fontId="11" fillId="25" borderId="27" xfId="0" applyFont="1" applyFill="1" applyBorder="1" applyAlignment="1">
      <alignment horizontal="center" vertical="center"/>
    </xf>
    <xf numFmtId="3" fontId="8" fillId="25" borderId="19" xfId="0" applyNumberFormat="1" applyFont="1" applyFill="1" applyBorder="1" applyAlignment="1">
      <alignment horizontal="right" vertical="center"/>
    </xf>
    <xf numFmtId="3" fontId="8" fillId="25" borderId="28" xfId="0" applyNumberFormat="1" applyFont="1" applyFill="1" applyBorder="1" applyAlignment="1">
      <alignment horizontal="right" vertical="center"/>
    </xf>
    <xf numFmtId="0" fontId="8" fillId="25" borderId="29" xfId="0" applyFont="1" applyFill="1" applyBorder="1" applyAlignment="1">
      <alignment horizontal="center" vertical="center"/>
    </xf>
    <xf numFmtId="3" fontId="11" fillId="25" borderId="13" xfId="0" applyNumberFormat="1" applyFont="1" applyFill="1" applyBorder="1" applyAlignment="1">
      <alignment horizontal="right" vertical="center" wrapText="1"/>
    </xf>
    <xf numFmtId="3" fontId="5" fillId="22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3" fontId="8" fillId="25" borderId="15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3" fontId="8" fillId="25" borderId="17" xfId="0" applyNumberFormat="1" applyFont="1" applyFill="1" applyBorder="1" applyAlignment="1">
      <alignment horizontal="right" vertical="center" wrapText="1"/>
    </xf>
    <xf numFmtId="3" fontId="8" fillId="25" borderId="31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3" fontId="11" fillId="25" borderId="19" xfId="0" applyNumberFormat="1" applyFont="1" applyFill="1" applyBorder="1" applyAlignment="1">
      <alignment horizontal="right" vertical="center" wrapText="1"/>
    </xf>
    <xf numFmtId="3" fontId="11" fillId="25" borderId="28" xfId="0" applyNumberFormat="1" applyFont="1" applyFill="1" applyBorder="1" applyAlignment="1">
      <alignment horizontal="right" vertical="center" wrapText="1"/>
    </xf>
    <xf numFmtId="3" fontId="11" fillId="8" borderId="33" xfId="0" applyNumberFormat="1" applyFont="1" applyFill="1" applyBorder="1" applyAlignment="1">
      <alignment horizontal="right" vertical="center" wrapText="1"/>
    </xf>
    <xf numFmtId="3" fontId="11" fillId="25" borderId="33" xfId="0" applyNumberFormat="1" applyFont="1" applyFill="1" applyBorder="1" applyAlignment="1">
      <alignment horizontal="right" vertical="center" wrapText="1"/>
    </xf>
    <xf numFmtId="3" fontId="11" fillId="25" borderId="34" xfId="0" applyNumberFormat="1" applyFont="1" applyFill="1" applyBorder="1" applyAlignment="1">
      <alignment horizontal="right" vertical="center" wrapText="1"/>
    </xf>
    <xf numFmtId="3" fontId="8" fillId="22" borderId="33" xfId="0" applyNumberFormat="1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164" fontId="4" fillId="0" borderId="21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3" fontId="4" fillId="0" borderId="26" xfId="0" applyNumberFormat="1" applyFont="1" applyFill="1" applyBorder="1" applyAlignment="1">
      <alignment horizontal="right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3" fontId="5" fillId="25" borderId="19" xfId="0" applyNumberFormat="1" applyFont="1" applyFill="1" applyBorder="1" applyAlignment="1">
      <alignment horizontal="right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3" fontId="7" fillId="0" borderId="15" xfId="0" applyNumberFormat="1" applyFont="1" applyFill="1" applyBorder="1" applyAlignment="1">
      <alignment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5" fillId="25" borderId="26" xfId="0" applyNumberFormat="1" applyFont="1" applyFill="1" applyBorder="1" applyAlignment="1">
      <alignment horizontal="right" vertical="center" wrapText="1"/>
    </xf>
    <xf numFmtId="3" fontId="15" fillId="0" borderId="26" xfId="0" applyNumberFormat="1" applyFont="1" applyFill="1" applyBorder="1" applyAlignment="1">
      <alignment horizontal="right" vertical="center"/>
    </xf>
    <xf numFmtId="164" fontId="15" fillId="0" borderId="3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/>
    </xf>
    <xf numFmtId="0" fontId="9" fillId="26" borderId="39" xfId="0" applyFont="1" applyFill="1" applyBorder="1" applyAlignment="1">
      <alignment/>
    </xf>
    <xf numFmtId="164" fontId="5" fillId="22" borderId="40" xfId="0" applyNumberFormat="1" applyFont="1" applyFill="1" applyBorder="1" applyAlignment="1">
      <alignment horizontal="center" vertical="center" wrapText="1"/>
    </xf>
    <xf numFmtId="3" fontId="11" fillId="25" borderId="41" xfId="0" applyNumberFormat="1" applyFont="1" applyFill="1" applyBorder="1" applyAlignment="1">
      <alignment horizontal="right" vertical="center" wrapText="1"/>
    </xf>
    <xf numFmtId="0" fontId="11" fillId="25" borderId="29" xfId="0" applyFont="1" applyFill="1" applyBorder="1" applyAlignment="1">
      <alignment horizontal="center" vertical="center" wrapText="1"/>
    </xf>
    <xf numFmtId="164" fontId="5" fillId="22" borderId="2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5" fillId="25" borderId="43" xfId="0" applyNumberFormat="1" applyFont="1" applyFill="1" applyBorder="1" applyAlignment="1">
      <alignment horizontal="right" vertical="center" wrapText="1"/>
    </xf>
    <xf numFmtId="164" fontId="5" fillId="25" borderId="29" xfId="0" applyNumberFormat="1" applyFont="1" applyFill="1" applyBorder="1" applyAlignment="1">
      <alignment horizontal="center" vertical="center" wrapText="1"/>
    </xf>
    <xf numFmtId="3" fontId="5" fillId="22" borderId="44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horizontal="right" vertical="center"/>
    </xf>
    <xf numFmtId="0" fontId="7" fillId="0" borderId="4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25" borderId="47" xfId="0" applyFont="1" applyFill="1" applyBorder="1" applyAlignment="1">
      <alignment horizontal="center" vertical="center" wrapText="1"/>
    </xf>
    <xf numFmtId="0" fontId="8" fillId="25" borderId="48" xfId="0" applyFont="1" applyFill="1" applyBorder="1" applyAlignment="1">
      <alignment horizontal="center" vertical="center" wrapText="1"/>
    </xf>
    <xf numFmtId="0" fontId="11" fillId="25" borderId="48" xfId="0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right" vertical="center" wrapText="1"/>
    </xf>
    <xf numFmtId="3" fontId="5" fillId="25" borderId="41" xfId="0" applyNumberFormat="1" applyFont="1" applyFill="1" applyBorder="1" applyAlignment="1">
      <alignment horizontal="right" vertical="center" wrapText="1"/>
    </xf>
    <xf numFmtId="3" fontId="5" fillId="22" borderId="50" xfId="0" applyNumberFormat="1" applyFont="1" applyFill="1" applyBorder="1" applyAlignment="1">
      <alignment horizontal="right" vertical="center" wrapText="1"/>
    </xf>
    <xf numFmtId="0" fontId="11" fillId="25" borderId="48" xfId="0" applyFont="1" applyFill="1" applyBorder="1" applyAlignment="1">
      <alignment horizontal="center" vertical="center" wrapText="1"/>
    </xf>
    <xf numFmtId="0" fontId="11" fillId="25" borderId="40" xfId="0" applyFont="1" applyFill="1" applyBorder="1" applyAlignment="1">
      <alignment horizontal="center" vertical="center" wrapText="1"/>
    </xf>
    <xf numFmtId="0" fontId="11" fillId="8" borderId="48" xfId="0" applyFont="1" applyFill="1" applyBorder="1" applyAlignment="1">
      <alignment horizontal="center" vertical="center" wrapText="1"/>
    </xf>
    <xf numFmtId="164" fontId="5" fillId="22" borderId="48" xfId="0" applyNumberFormat="1" applyFont="1" applyFill="1" applyBorder="1" applyAlignment="1">
      <alignment horizontal="center" vertical="center" wrapText="1"/>
    </xf>
    <xf numFmtId="3" fontId="11" fillId="8" borderId="29" xfId="0" applyNumberFormat="1" applyFont="1" applyFill="1" applyBorder="1" applyAlignment="1">
      <alignment horizontal="right" vertical="center" wrapText="1"/>
    </xf>
    <xf numFmtId="164" fontId="5" fillId="25" borderId="48" xfId="0" applyNumberFormat="1" applyFont="1" applyFill="1" applyBorder="1" applyAlignment="1">
      <alignment horizontal="center" vertical="center" wrapText="1"/>
    </xf>
    <xf numFmtId="164" fontId="5" fillId="25" borderId="47" xfId="0" applyNumberFormat="1" applyFont="1" applyFill="1" applyBorder="1" applyAlignment="1">
      <alignment horizontal="center" vertical="center" wrapText="1"/>
    </xf>
    <xf numFmtId="0" fontId="8" fillId="25" borderId="4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left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3" fontId="5" fillId="25" borderId="19" xfId="0" applyNumberFormat="1" applyFont="1" applyFill="1" applyBorder="1" applyAlignment="1">
      <alignment horizontal="right" vertical="center" wrapText="1"/>
    </xf>
    <xf numFmtId="164" fontId="5" fillId="25" borderId="29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/>
    </xf>
    <xf numFmtId="3" fontId="11" fillId="8" borderId="26" xfId="0" applyNumberFormat="1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14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3" fontId="11" fillId="8" borderId="54" xfId="0" applyNumberFormat="1" applyFont="1" applyFill="1" applyBorder="1" applyAlignment="1">
      <alignment horizontal="right" vertical="center" wrapText="1"/>
    </xf>
    <xf numFmtId="0" fontId="7" fillId="0" borderId="37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3" fontId="5" fillId="25" borderId="33" xfId="0" applyNumberFormat="1" applyFont="1" applyFill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top"/>
    </xf>
    <xf numFmtId="3" fontId="8" fillId="25" borderId="19" xfId="0" applyNumberFormat="1" applyFont="1" applyFill="1" applyBorder="1" applyAlignment="1">
      <alignment horizontal="right" vertical="center" wrapText="1"/>
    </xf>
    <xf numFmtId="0" fontId="8" fillId="25" borderId="29" xfId="0" applyFont="1" applyFill="1" applyBorder="1" applyAlignment="1">
      <alignment horizontal="center" vertical="center" wrapText="1"/>
    </xf>
    <xf numFmtId="0" fontId="7" fillId="0" borderId="15" xfId="55" applyFont="1" applyFill="1" applyBorder="1" applyAlignment="1">
      <alignment horizontal="left" vertical="center" wrapText="1"/>
      <protection/>
    </xf>
    <xf numFmtId="3" fontId="8" fillId="25" borderId="13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 vertical="center"/>
    </xf>
    <xf numFmtId="0" fontId="7" fillId="0" borderId="26" xfId="55" applyFont="1" applyFill="1" applyBorder="1" applyAlignment="1">
      <alignment horizontal="left" vertical="center" wrapText="1"/>
      <protection/>
    </xf>
    <xf numFmtId="3" fontId="7" fillId="0" borderId="26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3" fontId="8" fillId="25" borderId="19" xfId="0" applyNumberFormat="1" applyFont="1" applyFill="1" applyBorder="1" applyAlignment="1">
      <alignment/>
    </xf>
    <xf numFmtId="3" fontId="11" fillId="25" borderId="56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center"/>
    </xf>
    <xf numFmtId="0" fontId="7" fillId="0" borderId="11" xfId="55" applyFont="1" applyFill="1" applyBorder="1" applyAlignment="1">
      <alignment horizontal="left" vertical="center" wrapText="1"/>
      <protection/>
    </xf>
    <xf numFmtId="3" fontId="7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22" borderId="17" xfId="0" applyNumberFormat="1" applyFont="1" applyFill="1" applyBorder="1" applyAlignment="1">
      <alignment horizontal="right" vertical="center" wrapText="1"/>
    </xf>
    <xf numFmtId="0" fontId="8" fillId="22" borderId="4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9" fontId="11" fillId="25" borderId="41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3" fontId="9" fillId="0" borderId="33" xfId="0" applyNumberFormat="1" applyFont="1" applyFill="1" applyBorder="1" applyAlignment="1">
      <alignment horizontal="right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0" fontId="7" fillId="0" borderId="5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7" fillId="0" borderId="56" xfId="55" applyFont="1" applyBorder="1" applyAlignment="1">
      <alignment horizontal="left" vertical="center" wrapText="1"/>
      <protection/>
    </xf>
    <xf numFmtId="3" fontId="7" fillId="0" borderId="56" xfId="0" applyNumberFormat="1" applyFont="1" applyFill="1" applyBorder="1" applyAlignment="1">
      <alignment/>
    </xf>
    <xf numFmtId="0" fontId="7" fillId="0" borderId="56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3" fontId="7" fillId="0" borderId="33" xfId="0" applyNumberFormat="1" applyFont="1" applyFill="1" applyBorder="1" applyAlignment="1">
      <alignment/>
    </xf>
    <xf numFmtId="0" fontId="5" fillId="0" borderId="59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vertical="center" wrapText="1"/>
    </xf>
    <xf numFmtId="3" fontId="8" fillId="0" borderId="62" xfId="0" applyNumberFormat="1" applyFont="1" applyFill="1" applyBorder="1" applyAlignment="1">
      <alignment/>
    </xf>
    <xf numFmtId="0" fontId="8" fillId="0" borderId="63" xfId="0" applyFont="1" applyFill="1" applyBorder="1" applyAlignment="1">
      <alignment horizontal="center" vertical="center" wrapText="1"/>
    </xf>
    <xf numFmtId="0" fontId="8" fillId="25" borderId="41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8" fillId="25" borderId="57" xfId="0" applyFont="1" applyFill="1" applyBorder="1" applyAlignment="1">
      <alignment horizontal="left" vertical="center" wrapText="1"/>
    </xf>
    <xf numFmtId="0" fontId="8" fillId="25" borderId="64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vertical="center" wrapText="1"/>
    </xf>
    <xf numFmtId="0" fontId="11" fillId="25" borderId="17" xfId="0" applyFont="1" applyFill="1" applyBorder="1" applyAlignment="1">
      <alignment vertical="center" wrapText="1"/>
    </xf>
    <xf numFmtId="0" fontId="8" fillId="8" borderId="65" xfId="0" applyFont="1" applyFill="1" applyBorder="1" applyAlignment="1">
      <alignment horizontal="left" vertical="center" wrapText="1"/>
    </xf>
    <xf numFmtId="0" fontId="8" fillId="8" borderId="66" xfId="0" applyFont="1" applyFill="1" applyBorder="1" applyAlignment="1">
      <alignment horizontal="left" vertical="center" wrapText="1"/>
    </xf>
    <xf numFmtId="0" fontId="8" fillId="25" borderId="51" xfId="0" applyFont="1" applyFill="1" applyBorder="1" applyAlignment="1">
      <alignment horizontal="left" vertical="center" wrapText="1"/>
    </xf>
    <xf numFmtId="0" fontId="8" fillId="25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2" fillId="0" borderId="71" xfId="0" applyFont="1" applyBorder="1" applyAlignment="1">
      <alignment wrapText="1"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0" fontId="6" fillId="0" borderId="7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/>
    </xf>
    <xf numFmtId="0" fontId="8" fillId="8" borderId="77" xfId="0" applyFont="1" applyFill="1" applyBorder="1" applyAlignment="1">
      <alignment horizontal="left" vertical="center" wrapText="1"/>
    </xf>
    <xf numFmtId="0" fontId="11" fillId="8" borderId="18" xfId="0" applyFont="1" applyFill="1" applyBorder="1" applyAlignment="1">
      <alignment vertical="center" wrapText="1"/>
    </xf>
    <xf numFmtId="0" fontId="6" fillId="0" borderId="7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8" fillId="25" borderId="45" xfId="0" applyFont="1" applyFill="1" applyBorder="1" applyAlignment="1">
      <alignment horizontal="left" vertical="center" wrapText="1"/>
    </xf>
    <xf numFmtId="0" fontId="11" fillId="25" borderId="33" xfId="0" applyFont="1" applyFill="1" applyBorder="1" applyAlignment="1">
      <alignment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79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58" xfId="0" applyFont="1" applyFill="1" applyBorder="1" applyAlignment="1">
      <alignment vertical="center" wrapText="1"/>
    </xf>
    <xf numFmtId="0" fontId="8" fillId="25" borderId="14" xfId="0" applyFont="1" applyFill="1" applyBorder="1" applyAlignment="1">
      <alignment horizontal="left" vertical="center" wrapText="1"/>
    </xf>
    <xf numFmtId="0" fontId="11" fillId="25" borderId="15" xfId="0" applyFont="1" applyFill="1" applyBorder="1" applyAlignment="1">
      <alignment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11" fillId="25" borderId="15" xfId="0" applyFont="1" applyFill="1" applyBorder="1" applyAlignment="1">
      <alignment horizontal="left" vertical="center" wrapText="1"/>
    </xf>
    <xf numFmtId="0" fontId="8" fillId="25" borderId="57" xfId="0" applyFont="1" applyFill="1" applyBorder="1" applyAlignment="1">
      <alignment vertical="center"/>
    </xf>
    <xf numFmtId="0" fontId="8" fillId="25" borderId="17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6" fillId="0" borderId="6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5" fillId="22" borderId="71" xfId="0" applyFont="1" applyFill="1" applyBorder="1" applyAlignment="1">
      <alignment vertical="center" wrapText="1"/>
    </xf>
    <xf numFmtId="0" fontId="5" fillId="22" borderId="80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8" fillId="25" borderId="52" xfId="0" applyFont="1" applyFill="1" applyBorder="1" applyAlignment="1">
      <alignment horizontal="left" vertical="center" wrapText="1"/>
    </xf>
    <xf numFmtId="0" fontId="5" fillId="22" borderId="71" xfId="0" applyFont="1" applyFill="1" applyBorder="1" applyAlignment="1">
      <alignment horizontal="left" vertical="center" wrapText="1"/>
    </xf>
    <xf numFmtId="0" fontId="11" fillId="22" borderId="72" xfId="0" applyFont="1" applyFill="1" applyBorder="1" applyAlignment="1">
      <alignment horizontal="left" vertical="center"/>
    </xf>
    <xf numFmtId="0" fontId="5" fillId="22" borderId="51" xfId="0" applyFont="1" applyFill="1" applyBorder="1" applyAlignment="1">
      <alignment horizontal="left" vertical="center" wrapText="1"/>
    </xf>
    <xf numFmtId="0" fontId="5" fillId="22" borderId="67" xfId="0" applyFont="1" applyFill="1" applyBorder="1" applyAlignment="1">
      <alignment horizontal="left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13" fillId="0" borderId="81" xfId="0" applyFont="1" applyBorder="1" applyAlignment="1">
      <alignment vertical="center"/>
    </xf>
    <xf numFmtId="0" fontId="13" fillId="0" borderId="82" xfId="0" applyFont="1" applyBorder="1" applyAlignment="1">
      <alignment vertical="center"/>
    </xf>
    <xf numFmtId="0" fontId="13" fillId="0" borderId="83" xfId="0" applyFont="1" applyBorder="1" applyAlignment="1">
      <alignment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8" fillId="25" borderId="38" xfId="0" applyFont="1" applyFill="1" applyBorder="1" applyAlignment="1">
      <alignment horizontal="left" vertical="center"/>
    </xf>
    <xf numFmtId="0" fontId="8" fillId="25" borderId="3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84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26" borderId="84" xfId="0" applyFont="1" applyFill="1" applyBorder="1" applyAlignment="1">
      <alignment horizontal="left" vertical="center"/>
    </xf>
    <xf numFmtId="0" fontId="6" fillId="26" borderId="22" xfId="0" applyFont="1" applyFill="1" applyBorder="1" applyAlignment="1">
      <alignment horizontal="left" vertical="center"/>
    </xf>
    <xf numFmtId="0" fontId="8" fillId="25" borderId="51" xfId="0" applyFont="1" applyFill="1" applyBorder="1" applyAlignment="1">
      <alignment horizontal="left" vertical="center" wrapText="1"/>
    </xf>
    <xf numFmtId="0" fontId="8" fillId="25" borderId="67" xfId="0" applyFont="1" applyFill="1" applyBorder="1" applyAlignment="1">
      <alignment horizontal="left" vertical="center" wrapText="1"/>
    </xf>
    <xf numFmtId="0" fontId="8" fillId="8" borderId="64" xfId="0" applyFont="1" applyFill="1" applyBorder="1" applyAlignment="1">
      <alignment horizontal="left" vertical="center" wrapText="1"/>
    </xf>
    <xf numFmtId="0" fontId="11" fillId="8" borderId="19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horizontal="left" vertical="center" wrapText="1"/>
    </xf>
    <xf numFmtId="0" fontId="8" fillId="25" borderId="13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76" xfId="0" applyFont="1" applyFill="1" applyBorder="1" applyAlignment="1">
      <alignment vertical="center" wrapText="1"/>
    </xf>
    <xf numFmtId="0" fontId="8" fillId="8" borderId="30" xfId="0" applyFont="1" applyFill="1" applyBorder="1" applyAlignment="1">
      <alignment horizontal="left" vertical="center" wrapText="1"/>
    </xf>
    <xf numFmtId="0" fontId="11" fillId="8" borderId="26" xfId="0" applyFont="1" applyFill="1" applyBorder="1" applyAlignment="1">
      <alignment vertical="center" wrapText="1"/>
    </xf>
    <xf numFmtId="0" fontId="8" fillId="25" borderId="19" xfId="0" applyFont="1" applyFill="1" applyBorder="1" applyAlignment="1">
      <alignment horizontal="left" vertical="center" wrapText="1"/>
    </xf>
    <xf numFmtId="0" fontId="8" fillId="25" borderId="46" xfId="0" applyFont="1" applyFill="1" applyBorder="1" applyAlignment="1">
      <alignment horizontal="left" vertical="center" wrapText="1"/>
    </xf>
    <xf numFmtId="0" fontId="11" fillId="25" borderId="56" xfId="0" applyFont="1" applyFill="1" applyBorder="1" applyAlignment="1">
      <alignment vertical="center" wrapText="1"/>
    </xf>
    <xf numFmtId="0" fontId="8" fillId="25" borderId="64" xfId="0" applyFont="1" applyFill="1" applyBorder="1" applyAlignment="1">
      <alignment horizontal="left" vertical="center"/>
    </xf>
    <xf numFmtId="0" fontId="8" fillId="25" borderId="19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5" fillId="25" borderId="51" xfId="0" applyFont="1" applyFill="1" applyBorder="1" applyAlignment="1">
      <alignment horizontal="left" vertical="center" wrapText="1"/>
    </xf>
    <xf numFmtId="0" fontId="5" fillId="25" borderId="67" xfId="0" applyFont="1" applyFill="1" applyBorder="1" applyAlignment="1">
      <alignment horizontal="left" vertical="center" wrapText="1"/>
    </xf>
    <xf numFmtId="0" fontId="8" fillId="25" borderId="74" xfId="0" applyFont="1" applyFill="1" applyBorder="1" applyAlignment="1">
      <alignment horizontal="left" vertical="center" wrapText="1"/>
    </xf>
    <xf numFmtId="0" fontId="8" fillId="25" borderId="85" xfId="0" applyFont="1" applyFill="1" applyBorder="1" applyAlignment="1">
      <alignment horizontal="left" vertical="center" wrapText="1"/>
    </xf>
    <xf numFmtId="0" fontId="5" fillId="25" borderId="64" xfId="0" applyFont="1" applyFill="1" applyBorder="1" applyAlignment="1">
      <alignment vertical="center" wrapText="1"/>
    </xf>
    <xf numFmtId="0" fontId="5" fillId="25" borderId="19" xfId="0" applyFont="1" applyFill="1" applyBorder="1" applyAlignment="1">
      <alignment vertical="center" wrapText="1"/>
    </xf>
    <xf numFmtId="0" fontId="8" fillId="22" borderId="57" xfId="0" applyFont="1" applyFill="1" applyBorder="1" applyAlignment="1">
      <alignment vertical="center"/>
    </xf>
    <xf numFmtId="0" fontId="8" fillId="22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 wrapText="1"/>
    </xf>
    <xf numFmtId="0" fontId="5" fillId="25" borderId="15" xfId="0" applyFont="1" applyFill="1" applyBorder="1" applyAlignment="1">
      <alignment vertical="center" wrapText="1"/>
    </xf>
    <xf numFmtId="0" fontId="6" fillId="0" borderId="86" xfId="0" applyFont="1" applyBorder="1" applyAlignment="1">
      <alignment horizontal="left" vertical="center" wrapText="1"/>
    </xf>
    <xf numFmtId="0" fontId="6" fillId="0" borderId="87" xfId="0" applyFont="1" applyBorder="1" applyAlignment="1">
      <alignment horizontal="left" vertical="center" wrapText="1"/>
    </xf>
    <xf numFmtId="0" fontId="8" fillId="25" borderId="71" xfId="0" applyFont="1" applyFill="1" applyBorder="1" applyAlignment="1">
      <alignment horizontal="left" vertical="center" wrapText="1"/>
    </xf>
    <xf numFmtId="0" fontId="8" fillId="25" borderId="80" xfId="0" applyFont="1" applyFill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6" fillId="0" borderId="88" xfId="0" applyFont="1" applyBorder="1" applyAlignment="1">
      <alignment horizontal="left" vertical="center" wrapText="1"/>
    </xf>
    <xf numFmtId="0" fontId="5" fillId="22" borderId="64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</cellXfs>
  <cellStyles count="48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Neutral" xfId="54"/>
    <cellStyle name="normální_NEPRIORIT_s_vzorci fina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tabSelected="1" zoomScalePageLayoutView="0" workbookViewId="0" topLeftCell="A163">
      <selection activeCell="D181" sqref="D181"/>
    </sheetView>
  </sheetViews>
  <sheetFormatPr defaultColWidth="9.00390625" defaultRowHeight="12.75"/>
  <cols>
    <col min="1" max="1" width="16.00390625" style="0" bestFit="1" customWidth="1"/>
    <col min="2" max="2" width="59.25390625" style="0" customWidth="1"/>
    <col min="3" max="5" width="17.625" style="0" customWidth="1"/>
  </cols>
  <sheetData>
    <row r="1" spans="1:6" ht="12.75">
      <c r="A1" s="210" t="s">
        <v>0</v>
      </c>
      <c r="B1" s="211"/>
      <c r="C1" s="211"/>
      <c r="D1" s="211"/>
      <c r="E1" s="211"/>
      <c r="F1" s="212"/>
    </row>
    <row r="2" spans="1:6" ht="13.5" thickBot="1">
      <c r="A2" s="213"/>
      <c r="B2" s="214"/>
      <c r="C2" s="214"/>
      <c r="D2" s="214"/>
      <c r="E2" s="214"/>
      <c r="F2" s="215"/>
    </row>
    <row r="3" spans="1:6" ht="24" thickBo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1" t="s">
        <v>6</v>
      </c>
    </row>
    <row r="4" spans="1:6" s="119" customFormat="1" ht="17.25" customHeight="1" thickBot="1">
      <c r="A4" s="137"/>
      <c r="B4" s="138" t="s">
        <v>115</v>
      </c>
      <c r="C4" s="135"/>
      <c r="D4" s="135"/>
      <c r="E4" s="135"/>
      <c r="F4" s="136"/>
    </row>
    <row r="5" spans="1:6" ht="13.5" thickBot="1">
      <c r="A5" s="216" t="s">
        <v>7</v>
      </c>
      <c r="B5" s="217"/>
      <c r="C5" s="217"/>
      <c r="D5" s="217"/>
      <c r="E5" s="217"/>
      <c r="F5" s="218"/>
    </row>
    <row r="6" spans="1:6" ht="13.5" thickBot="1">
      <c r="A6" s="219" t="s">
        <v>8</v>
      </c>
      <c r="B6" s="220"/>
      <c r="C6" s="220"/>
      <c r="D6" s="220"/>
      <c r="E6" s="221"/>
      <c r="F6" s="222"/>
    </row>
    <row r="7" spans="1:6" ht="22.5">
      <c r="A7" s="102" t="s">
        <v>9</v>
      </c>
      <c r="B7" s="3" t="s">
        <v>10</v>
      </c>
      <c r="C7" s="4">
        <v>4000</v>
      </c>
      <c r="D7" s="4">
        <v>4000</v>
      </c>
      <c r="E7" s="4">
        <v>4000</v>
      </c>
      <c r="F7" s="93" t="s">
        <v>11</v>
      </c>
    </row>
    <row r="8" spans="1:6" ht="13.5" thickBot="1">
      <c r="A8" s="241" t="s">
        <v>12</v>
      </c>
      <c r="B8" s="242"/>
      <c r="C8" s="60">
        <f>C7</f>
        <v>4000</v>
      </c>
      <c r="D8" s="60">
        <v>4000</v>
      </c>
      <c r="E8" s="61">
        <v>4000</v>
      </c>
      <c r="F8" s="121"/>
    </row>
    <row r="9" spans="1:6" ht="13.5" thickBot="1">
      <c r="A9" s="253" t="s">
        <v>113</v>
      </c>
      <c r="B9" s="254"/>
      <c r="C9" s="254"/>
      <c r="D9" s="254"/>
      <c r="E9" s="254"/>
      <c r="F9" s="255"/>
    </row>
    <row r="10" spans="1:6" ht="13.5" thickBot="1">
      <c r="A10" s="243" t="s">
        <v>52</v>
      </c>
      <c r="B10" s="244"/>
      <c r="C10" s="245"/>
      <c r="D10" s="245"/>
      <c r="E10" s="245"/>
      <c r="F10" s="246"/>
    </row>
    <row r="11" spans="1:6" ht="22.5">
      <c r="A11" s="48" t="s">
        <v>46</v>
      </c>
      <c r="B11" s="49" t="s">
        <v>175</v>
      </c>
      <c r="C11" s="19">
        <f>140673+2850</f>
        <v>143523</v>
      </c>
      <c r="D11" s="19">
        <v>120000</v>
      </c>
      <c r="E11" s="19">
        <v>105000</v>
      </c>
      <c r="F11" s="50" t="s">
        <v>48</v>
      </c>
    </row>
    <row r="12" spans="1:6" ht="13.5" thickBot="1">
      <c r="A12" s="239" t="s">
        <v>114</v>
      </c>
      <c r="B12" s="240"/>
      <c r="C12" s="51">
        <f>C11</f>
        <v>143523</v>
      </c>
      <c r="D12" s="51">
        <f>D11</f>
        <v>120000</v>
      </c>
      <c r="E12" s="51">
        <f>E11</f>
        <v>105000</v>
      </c>
      <c r="F12" s="120"/>
    </row>
    <row r="13" spans="1:6" ht="13.5" thickBot="1">
      <c r="A13" s="225" t="s">
        <v>58</v>
      </c>
      <c r="B13" s="226"/>
      <c r="C13" s="227"/>
      <c r="D13" s="227"/>
      <c r="E13" s="227"/>
      <c r="F13" s="228"/>
    </row>
    <row r="14" spans="1:6" ht="13.5" thickBot="1">
      <c r="A14" s="243" t="s">
        <v>165</v>
      </c>
      <c r="B14" s="244"/>
      <c r="C14" s="245"/>
      <c r="D14" s="245"/>
      <c r="E14" s="245"/>
      <c r="F14" s="246"/>
    </row>
    <row r="15" spans="1:6" ht="22.5">
      <c r="A15" s="48" t="s">
        <v>9</v>
      </c>
      <c r="B15" s="49" t="s">
        <v>166</v>
      </c>
      <c r="C15" s="10">
        <v>26582</v>
      </c>
      <c r="D15" s="10">
        <v>26582</v>
      </c>
      <c r="E15" s="10">
        <v>26582</v>
      </c>
      <c r="F15" s="50" t="s">
        <v>147</v>
      </c>
    </row>
    <row r="16" spans="1:6" ht="13.5" thickBot="1">
      <c r="A16" s="239" t="s">
        <v>59</v>
      </c>
      <c r="B16" s="240"/>
      <c r="C16" s="51">
        <v>26582</v>
      </c>
      <c r="D16" s="51">
        <v>26582</v>
      </c>
      <c r="E16" s="51">
        <v>26582</v>
      </c>
      <c r="F16" s="126"/>
    </row>
    <row r="17" spans="1:6" ht="16.5" customHeight="1" thickBot="1">
      <c r="A17" s="134"/>
      <c r="B17" s="138" t="s">
        <v>130</v>
      </c>
      <c r="C17" s="135"/>
      <c r="D17" s="135"/>
      <c r="E17" s="135"/>
      <c r="F17" s="136"/>
    </row>
    <row r="18" spans="1:6" ht="13.5" thickBot="1">
      <c r="A18" s="250" t="s">
        <v>112</v>
      </c>
      <c r="B18" s="251"/>
      <c r="C18" s="251"/>
      <c r="D18" s="251"/>
      <c r="E18" s="251"/>
      <c r="F18" s="252"/>
    </row>
    <row r="19" spans="1:6" ht="12.75">
      <c r="A19" s="247" t="s">
        <v>13</v>
      </c>
      <c r="B19" s="248"/>
      <c r="C19" s="248"/>
      <c r="D19" s="248"/>
      <c r="E19" s="248"/>
      <c r="F19" s="249"/>
    </row>
    <row r="20" spans="1:6" ht="12.75">
      <c r="A20" s="8" t="s">
        <v>161</v>
      </c>
      <c r="B20" s="58" t="s">
        <v>162</v>
      </c>
      <c r="C20" s="92">
        <v>4000</v>
      </c>
      <c r="D20" s="92">
        <v>2000</v>
      </c>
      <c r="E20" s="176">
        <v>0</v>
      </c>
      <c r="F20" s="59" t="s">
        <v>163</v>
      </c>
    </row>
    <row r="21" spans="1:6" ht="12.75">
      <c r="A21" s="5" t="s">
        <v>14</v>
      </c>
      <c r="B21" s="6" t="s">
        <v>15</v>
      </c>
      <c r="C21" s="7">
        <v>3000</v>
      </c>
      <c r="D21" s="92">
        <v>3000</v>
      </c>
      <c r="E21" s="7">
        <v>0</v>
      </c>
      <c r="F21" s="150" t="s">
        <v>16</v>
      </c>
    </row>
    <row r="22" spans="1:6" ht="12.75">
      <c r="A22" s="8" t="s">
        <v>17</v>
      </c>
      <c r="B22" s="9" t="s">
        <v>18</v>
      </c>
      <c r="C22" s="10">
        <v>4000</v>
      </c>
      <c r="D22" s="10">
        <v>4000</v>
      </c>
      <c r="E22" s="10">
        <v>0</v>
      </c>
      <c r="F22" s="59" t="s">
        <v>16</v>
      </c>
    </row>
    <row r="23" spans="1:6" ht="12.75">
      <c r="A23" s="8" t="s">
        <v>17</v>
      </c>
      <c r="B23" s="9" t="s">
        <v>20</v>
      </c>
      <c r="C23" s="10">
        <v>3500</v>
      </c>
      <c r="D23" s="10">
        <v>3500</v>
      </c>
      <c r="E23" s="10"/>
      <c r="F23" s="59" t="s">
        <v>16</v>
      </c>
    </row>
    <row r="24" spans="1:6" ht="13.5" thickBot="1">
      <c r="A24" s="177" t="s">
        <v>21</v>
      </c>
      <c r="B24" s="178" t="s">
        <v>22</v>
      </c>
      <c r="C24" s="179">
        <v>7500</v>
      </c>
      <c r="D24" s="179">
        <v>7500</v>
      </c>
      <c r="E24" s="179">
        <v>0</v>
      </c>
      <c r="F24" s="180" t="s">
        <v>16</v>
      </c>
    </row>
    <row r="25" spans="1:6" ht="12.75">
      <c r="A25" s="247" t="s">
        <v>108</v>
      </c>
      <c r="B25" s="248"/>
      <c r="C25" s="248"/>
      <c r="D25" s="248"/>
      <c r="E25" s="248"/>
      <c r="F25" s="249"/>
    </row>
    <row r="26" spans="1:6" ht="12.75">
      <c r="A26" s="52" t="s">
        <v>54</v>
      </c>
      <c r="B26" s="53" t="s">
        <v>55</v>
      </c>
      <c r="C26" s="19">
        <v>9500</v>
      </c>
      <c r="D26" s="19">
        <v>6000</v>
      </c>
      <c r="E26" s="19">
        <v>0</v>
      </c>
      <c r="F26" s="59" t="s">
        <v>16</v>
      </c>
    </row>
    <row r="27" spans="1:6" ht="12.75">
      <c r="A27" s="52" t="s">
        <v>54</v>
      </c>
      <c r="B27" s="53" t="s">
        <v>57</v>
      </c>
      <c r="C27" s="19">
        <v>12500</v>
      </c>
      <c r="D27" s="19">
        <v>0</v>
      </c>
      <c r="E27" s="19">
        <v>0</v>
      </c>
      <c r="F27" s="59" t="s">
        <v>56</v>
      </c>
    </row>
    <row r="28" spans="1:6" ht="22.5">
      <c r="A28" s="8" t="s">
        <v>60</v>
      </c>
      <c r="B28" s="58" t="s">
        <v>61</v>
      </c>
      <c r="C28" s="19">
        <v>6000</v>
      </c>
      <c r="D28" s="19">
        <v>4000</v>
      </c>
      <c r="E28" s="19">
        <v>0</v>
      </c>
      <c r="F28" s="59" t="s">
        <v>16</v>
      </c>
    </row>
    <row r="29" spans="1:6" ht="12.75">
      <c r="A29" s="8" t="s">
        <v>33</v>
      </c>
      <c r="B29" s="9" t="s">
        <v>62</v>
      </c>
      <c r="C29" s="10">
        <v>3740</v>
      </c>
      <c r="D29" s="10">
        <v>3740</v>
      </c>
      <c r="E29" s="10">
        <v>0</v>
      </c>
      <c r="F29" s="50" t="s">
        <v>19</v>
      </c>
    </row>
    <row r="30" spans="1:6" ht="15.75" customHeight="1">
      <c r="A30" s="8" t="s">
        <v>33</v>
      </c>
      <c r="B30" s="9" t="s">
        <v>63</v>
      </c>
      <c r="C30" s="10">
        <v>3740</v>
      </c>
      <c r="D30" s="10">
        <v>3740</v>
      </c>
      <c r="E30" s="10">
        <v>0</v>
      </c>
      <c r="F30" s="50" t="s">
        <v>19</v>
      </c>
    </row>
    <row r="31" spans="1:6" ht="12.75">
      <c r="A31" s="8" t="s">
        <v>64</v>
      </c>
      <c r="B31" s="9" t="s">
        <v>65</v>
      </c>
      <c r="C31" s="10">
        <v>2000</v>
      </c>
      <c r="D31" s="10">
        <v>2000</v>
      </c>
      <c r="E31" s="10">
        <v>0</v>
      </c>
      <c r="F31" s="50" t="s">
        <v>19</v>
      </c>
    </row>
    <row r="32" spans="1:6" ht="13.5" thickBot="1">
      <c r="A32" s="229" t="s">
        <v>117</v>
      </c>
      <c r="B32" s="230"/>
      <c r="C32" s="67">
        <f>SUM(C26:C31)+SUM(C20:C24)</f>
        <v>59480</v>
      </c>
      <c r="D32" s="67">
        <f>SUM(D26:D31)+SUM(D20:D24)</f>
        <v>39480</v>
      </c>
      <c r="E32" s="67">
        <f>SUM(E26:E31)+SUM(E20:E24)</f>
        <v>0</v>
      </c>
      <c r="F32" s="122"/>
    </row>
    <row r="33" spans="1:6" ht="12.75">
      <c r="A33" s="231" t="s">
        <v>24</v>
      </c>
      <c r="B33" s="232"/>
      <c r="C33" s="232"/>
      <c r="D33" s="232"/>
      <c r="E33" s="232"/>
      <c r="F33" s="233"/>
    </row>
    <row r="34" spans="1:6" ht="12.75">
      <c r="A34" s="114" t="s">
        <v>14</v>
      </c>
      <c r="B34" s="9" t="s">
        <v>110</v>
      </c>
      <c r="C34" s="140">
        <v>5000</v>
      </c>
      <c r="D34" s="140">
        <v>5000</v>
      </c>
      <c r="E34" s="140">
        <v>5000</v>
      </c>
      <c r="F34" s="74" t="s">
        <v>122</v>
      </c>
    </row>
    <row r="35" spans="1:6" ht="12.75">
      <c r="A35" s="114" t="s">
        <v>17</v>
      </c>
      <c r="B35" s="9" t="s">
        <v>109</v>
      </c>
      <c r="C35" s="140">
        <v>3500</v>
      </c>
      <c r="D35" s="140">
        <v>3500</v>
      </c>
      <c r="E35" s="140">
        <v>3500</v>
      </c>
      <c r="F35" s="74" t="s">
        <v>122</v>
      </c>
    </row>
    <row r="36" spans="1:6" ht="13.5" thickBot="1">
      <c r="A36" s="115" t="s">
        <v>21</v>
      </c>
      <c r="B36" s="116" t="s">
        <v>109</v>
      </c>
      <c r="C36" s="117">
        <v>3500</v>
      </c>
      <c r="D36" s="117">
        <v>3500</v>
      </c>
      <c r="E36" s="117">
        <v>3500</v>
      </c>
      <c r="F36" s="153" t="s">
        <v>122</v>
      </c>
    </row>
    <row r="37" spans="1:6" ht="13.5" thickBot="1">
      <c r="A37" s="234" t="s">
        <v>25</v>
      </c>
      <c r="B37" s="235"/>
      <c r="C37" s="235"/>
      <c r="D37" s="235"/>
      <c r="E37" s="235"/>
      <c r="F37" s="236"/>
    </row>
    <row r="38" spans="1:6" ht="12.75">
      <c r="A38" s="114" t="s">
        <v>111</v>
      </c>
      <c r="B38" s="9" t="s">
        <v>110</v>
      </c>
      <c r="C38" s="4">
        <v>3500</v>
      </c>
      <c r="D38" s="4">
        <v>2500</v>
      </c>
      <c r="E38" s="4">
        <v>2500</v>
      </c>
      <c r="F38" s="74" t="s">
        <v>122</v>
      </c>
    </row>
    <row r="39" spans="1:6" ht="12.75">
      <c r="A39" s="8" t="s">
        <v>23</v>
      </c>
      <c r="B39" s="49" t="s">
        <v>15</v>
      </c>
      <c r="C39" s="10">
        <v>4000</v>
      </c>
      <c r="D39" s="10">
        <v>2500</v>
      </c>
      <c r="E39" s="10">
        <v>2500</v>
      </c>
      <c r="F39" s="74" t="s">
        <v>122</v>
      </c>
    </row>
    <row r="40" spans="1:6" ht="12.75">
      <c r="A40" s="114" t="s">
        <v>64</v>
      </c>
      <c r="B40" s="9" t="s">
        <v>109</v>
      </c>
      <c r="C40" s="4">
        <v>3000</v>
      </c>
      <c r="D40" s="4">
        <v>3000</v>
      </c>
      <c r="E40" s="4">
        <v>3000</v>
      </c>
      <c r="F40" s="74" t="s">
        <v>122</v>
      </c>
    </row>
    <row r="41" spans="1:6" ht="12.75">
      <c r="A41" s="114" t="s">
        <v>142</v>
      </c>
      <c r="B41" s="9" t="s">
        <v>109</v>
      </c>
      <c r="C41" s="4">
        <v>2000</v>
      </c>
      <c r="D41" s="4">
        <v>2000</v>
      </c>
      <c r="E41" s="4">
        <v>2000</v>
      </c>
      <c r="F41" s="74" t="s">
        <v>122</v>
      </c>
    </row>
    <row r="42" spans="1:6" ht="12.75">
      <c r="A42" s="8" t="s">
        <v>60</v>
      </c>
      <c r="B42" s="9" t="s">
        <v>109</v>
      </c>
      <c r="C42" s="4">
        <v>2000</v>
      </c>
      <c r="D42" s="4">
        <v>2000</v>
      </c>
      <c r="E42" s="4">
        <v>2000</v>
      </c>
      <c r="F42" s="74" t="s">
        <v>122</v>
      </c>
    </row>
    <row r="43" spans="1:6" ht="12.75">
      <c r="A43" s="237" t="s">
        <v>26</v>
      </c>
      <c r="B43" s="238"/>
      <c r="C43" s="12">
        <f>SUM(C34:C36)</f>
        <v>12000</v>
      </c>
      <c r="D43" s="12">
        <f>SUM(D34:D36)</f>
        <v>12000</v>
      </c>
      <c r="E43" s="12">
        <f>SUM(E34:E36)</f>
        <v>12000</v>
      </c>
      <c r="F43" s="74" t="s">
        <v>122</v>
      </c>
    </row>
    <row r="44" spans="1:6" ht="13.5" thickBot="1">
      <c r="A44" s="202" t="s">
        <v>27</v>
      </c>
      <c r="B44" s="205"/>
      <c r="C44" s="13">
        <f>SUM(C38:C42)</f>
        <v>14500</v>
      </c>
      <c r="D44" s="13">
        <f>SUM(D38:D42)</f>
        <v>12000</v>
      </c>
      <c r="E44" s="13">
        <f>SUM(E38:E42)</f>
        <v>12000</v>
      </c>
      <c r="F44" s="74" t="s">
        <v>122</v>
      </c>
    </row>
    <row r="45" spans="1:6" ht="13.5" thickBot="1">
      <c r="A45" s="223" t="s">
        <v>28</v>
      </c>
      <c r="B45" s="224"/>
      <c r="C45" s="14">
        <f>SUM(C43:C44)</f>
        <v>26500</v>
      </c>
      <c r="D45" s="14">
        <f>SUM(D43:D44)</f>
        <v>24000</v>
      </c>
      <c r="E45" s="14">
        <f>SUM(E43:E44)</f>
        <v>24000</v>
      </c>
      <c r="F45" s="130"/>
    </row>
    <row r="46" spans="1:6" ht="13.5" thickBot="1">
      <c r="A46" s="208" t="s">
        <v>29</v>
      </c>
      <c r="B46" s="262"/>
      <c r="C46" s="106"/>
      <c r="D46" s="64">
        <v>25000</v>
      </c>
      <c r="E46" s="65">
        <v>65480</v>
      </c>
      <c r="F46" s="107"/>
    </row>
    <row r="47" spans="1:6" ht="13.5" thickBot="1">
      <c r="A47" s="263" t="s">
        <v>116</v>
      </c>
      <c r="B47" s="264"/>
      <c r="C47" s="16">
        <f>C32+C45</f>
        <v>85980</v>
      </c>
      <c r="D47" s="16">
        <f>D32+D45+D46</f>
        <v>88480</v>
      </c>
      <c r="E47" s="16">
        <f>E32+E45+E46</f>
        <v>89480</v>
      </c>
      <c r="F47" s="105"/>
    </row>
    <row r="48" spans="1:6" ht="13.5" thickBot="1">
      <c r="A48" s="273" t="s">
        <v>71</v>
      </c>
      <c r="B48" s="274"/>
      <c r="C48" s="274"/>
      <c r="D48" s="274"/>
      <c r="E48" s="274"/>
      <c r="F48" s="275"/>
    </row>
    <row r="49" spans="1:6" ht="12.75">
      <c r="A49" s="247" t="s">
        <v>13</v>
      </c>
      <c r="B49" s="248"/>
      <c r="C49" s="248"/>
      <c r="D49" s="248"/>
      <c r="E49" s="248"/>
      <c r="F49" s="249"/>
    </row>
    <row r="50" spans="1:6" ht="12.75">
      <c r="A50" s="8" t="s">
        <v>72</v>
      </c>
      <c r="B50" s="58" t="s">
        <v>73</v>
      </c>
      <c r="C50" s="19">
        <v>10000</v>
      </c>
      <c r="D50" s="19">
        <v>10000</v>
      </c>
      <c r="E50" s="19">
        <v>0</v>
      </c>
      <c r="F50" s="50" t="s">
        <v>19</v>
      </c>
    </row>
    <row r="51" spans="1:6" ht="12.75">
      <c r="A51" s="8" t="s">
        <v>72</v>
      </c>
      <c r="B51" s="58" t="s">
        <v>74</v>
      </c>
      <c r="C51" s="19">
        <v>6000</v>
      </c>
      <c r="D51" s="19">
        <v>6000</v>
      </c>
      <c r="E51" s="19">
        <v>0</v>
      </c>
      <c r="F51" s="50" t="s">
        <v>19</v>
      </c>
    </row>
    <row r="52" spans="1:6" ht="12.75">
      <c r="A52" s="8" t="s">
        <v>72</v>
      </c>
      <c r="B52" s="56" t="s">
        <v>75</v>
      </c>
      <c r="C52" s="17">
        <v>8000</v>
      </c>
      <c r="D52" s="17">
        <v>8000</v>
      </c>
      <c r="E52" s="17">
        <v>0</v>
      </c>
      <c r="F52" s="50" t="s">
        <v>19</v>
      </c>
    </row>
    <row r="53" spans="1:6" ht="21.75" customHeight="1">
      <c r="A53" s="8" t="s">
        <v>72</v>
      </c>
      <c r="B53" s="58" t="s">
        <v>154</v>
      </c>
      <c r="C53" s="19">
        <v>5000</v>
      </c>
      <c r="D53" s="19">
        <v>5000</v>
      </c>
      <c r="E53" s="19">
        <v>0</v>
      </c>
      <c r="F53" s="50" t="s">
        <v>19</v>
      </c>
    </row>
    <row r="54" spans="1:6" ht="12.75">
      <c r="A54" s="8" t="s">
        <v>21</v>
      </c>
      <c r="B54" s="58" t="s">
        <v>76</v>
      </c>
      <c r="C54" s="19">
        <v>4000</v>
      </c>
      <c r="D54" s="19">
        <v>7000</v>
      </c>
      <c r="E54" s="19">
        <v>0</v>
      </c>
      <c r="F54" s="50" t="s">
        <v>19</v>
      </c>
    </row>
    <row r="55" spans="1:6" ht="25.5" customHeight="1">
      <c r="A55" s="8" t="s">
        <v>21</v>
      </c>
      <c r="B55" s="58" t="s">
        <v>155</v>
      </c>
      <c r="C55" s="176">
        <v>6000</v>
      </c>
      <c r="D55" s="19">
        <v>4000</v>
      </c>
      <c r="E55" s="19">
        <v>0</v>
      </c>
      <c r="F55" s="50" t="s">
        <v>19</v>
      </c>
    </row>
    <row r="56" spans="1:6" ht="15" customHeight="1">
      <c r="A56" s="8" t="s">
        <v>21</v>
      </c>
      <c r="B56" s="58" t="s">
        <v>156</v>
      </c>
      <c r="C56" s="176">
        <v>6600</v>
      </c>
      <c r="D56" s="19">
        <v>4000</v>
      </c>
      <c r="E56" s="19">
        <v>0</v>
      </c>
      <c r="F56" s="50" t="s">
        <v>19</v>
      </c>
    </row>
    <row r="57" spans="1:6" ht="12.75" customHeight="1" thickBot="1">
      <c r="A57" s="57" t="s">
        <v>14</v>
      </c>
      <c r="B57" s="58" t="s">
        <v>157</v>
      </c>
      <c r="C57" s="55">
        <v>2300</v>
      </c>
      <c r="D57" s="55">
        <v>2300</v>
      </c>
      <c r="E57" s="55">
        <v>0</v>
      </c>
      <c r="F57" s="63" t="s">
        <v>19</v>
      </c>
    </row>
    <row r="58" spans="1:6" ht="13.5" thickBot="1">
      <c r="A58" s="243" t="s">
        <v>69</v>
      </c>
      <c r="B58" s="260"/>
      <c r="C58" s="260"/>
      <c r="D58" s="260"/>
      <c r="E58" s="260"/>
      <c r="F58" s="261"/>
    </row>
    <row r="59" spans="1:6" ht="12.75">
      <c r="A59" s="33" t="s">
        <v>33</v>
      </c>
      <c r="B59" s="71" t="s">
        <v>77</v>
      </c>
      <c r="C59" s="72">
        <v>3750</v>
      </c>
      <c r="D59" s="73">
        <v>3750</v>
      </c>
      <c r="E59" s="73">
        <v>0</v>
      </c>
      <c r="F59" s="74" t="s">
        <v>19</v>
      </c>
    </row>
    <row r="60" spans="1:6" ht="12.75">
      <c r="A60" s="57" t="s">
        <v>64</v>
      </c>
      <c r="B60" s="58" t="s">
        <v>78</v>
      </c>
      <c r="C60" s="55">
        <v>3100</v>
      </c>
      <c r="D60" s="55">
        <v>4000</v>
      </c>
      <c r="E60" s="55">
        <v>0</v>
      </c>
      <c r="F60" s="63" t="s">
        <v>19</v>
      </c>
    </row>
    <row r="61" spans="1:6" ht="13.5" thickBot="1">
      <c r="A61" s="229" t="s">
        <v>117</v>
      </c>
      <c r="B61" s="230"/>
      <c r="C61" s="67">
        <f>SUM(C50:C57)+SUM(C59:C60)</f>
        <v>54750</v>
      </c>
      <c r="D61" s="67">
        <f>SUM(D50:D57)+SUM(D59:D60)</f>
        <v>54050</v>
      </c>
      <c r="E61" s="67">
        <f>SUM(E50:E57)+SUM(E59:E60)</f>
        <v>0</v>
      </c>
      <c r="F61" s="122"/>
    </row>
    <row r="62" spans="1:6" ht="13.5" thickBot="1">
      <c r="A62" s="247" t="s">
        <v>24</v>
      </c>
      <c r="B62" s="248"/>
      <c r="C62" s="248"/>
      <c r="D62" s="248"/>
      <c r="E62" s="248"/>
      <c r="F62" s="249"/>
    </row>
    <row r="63" spans="1:6" ht="12.75">
      <c r="A63" s="118" t="s">
        <v>30</v>
      </c>
      <c r="B63" s="190" t="s">
        <v>118</v>
      </c>
      <c r="C63" s="189">
        <v>6000</v>
      </c>
      <c r="D63" s="189">
        <v>6000</v>
      </c>
      <c r="E63" s="189">
        <v>6000</v>
      </c>
      <c r="F63" s="152" t="s">
        <v>122</v>
      </c>
    </row>
    <row r="64" spans="1:6" ht="15" customHeight="1">
      <c r="A64" s="114" t="s">
        <v>14</v>
      </c>
      <c r="B64" s="58" t="s">
        <v>143</v>
      </c>
      <c r="C64" s="72">
        <v>10000</v>
      </c>
      <c r="D64" s="72">
        <v>10000</v>
      </c>
      <c r="E64" s="72">
        <v>10000</v>
      </c>
      <c r="F64" s="74" t="s">
        <v>122</v>
      </c>
    </row>
    <row r="65" spans="1:6" ht="15.75" customHeight="1">
      <c r="A65" s="114" t="s">
        <v>17</v>
      </c>
      <c r="B65" s="58" t="s">
        <v>144</v>
      </c>
      <c r="C65" s="72">
        <v>10000</v>
      </c>
      <c r="D65" s="72">
        <v>10000</v>
      </c>
      <c r="E65" s="72">
        <v>10000</v>
      </c>
      <c r="F65" s="74" t="s">
        <v>122</v>
      </c>
    </row>
    <row r="66" spans="1:6" ht="13.5" thickBot="1">
      <c r="A66" s="115" t="s">
        <v>21</v>
      </c>
      <c r="B66" s="191" t="s">
        <v>173</v>
      </c>
      <c r="C66" s="192">
        <v>5500</v>
      </c>
      <c r="D66" s="192">
        <v>5500</v>
      </c>
      <c r="E66" s="192">
        <v>5500</v>
      </c>
      <c r="F66" s="153" t="s">
        <v>122</v>
      </c>
    </row>
    <row r="67" spans="1:6" ht="13.5" thickBot="1">
      <c r="A67" s="234" t="s">
        <v>25</v>
      </c>
      <c r="B67" s="278"/>
      <c r="C67" s="278"/>
      <c r="D67" s="278"/>
      <c r="E67" s="278"/>
      <c r="F67" s="279"/>
    </row>
    <row r="68" spans="1:6" ht="12.75">
      <c r="A68" s="114" t="s">
        <v>111</v>
      </c>
      <c r="B68" s="58" t="s">
        <v>174</v>
      </c>
      <c r="C68" s="72">
        <v>4000</v>
      </c>
      <c r="D68" s="72">
        <v>4000</v>
      </c>
      <c r="E68" s="72">
        <v>4000</v>
      </c>
      <c r="F68" s="74" t="s">
        <v>122</v>
      </c>
    </row>
    <row r="69" spans="1:6" ht="12.75">
      <c r="A69" s="114" t="s">
        <v>64</v>
      </c>
      <c r="B69" s="58" t="s">
        <v>119</v>
      </c>
      <c r="C69" s="72">
        <v>3000</v>
      </c>
      <c r="D69" s="72">
        <v>3000</v>
      </c>
      <c r="E69" s="72">
        <v>3000</v>
      </c>
      <c r="F69" s="74" t="s">
        <v>122</v>
      </c>
    </row>
    <row r="70" spans="1:6" ht="15" customHeight="1">
      <c r="A70" s="114" t="s">
        <v>35</v>
      </c>
      <c r="B70" s="58" t="s">
        <v>145</v>
      </c>
      <c r="C70" s="72">
        <v>5500</v>
      </c>
      <c r="D70" s="72">
        <v>5500</v>
      </c>
      <c r="E70" s="72">
        <v>5500</v>
      </c>
      <c r="F70" s="74" t="s">
        <v>122</v>
      </c>
    </row>
    <row r="71" spans="1:6" ht="12.75">
      <c r="A71" s="114" t="s">
        <v>33</v>
      </c>
      <c r="B71" s="58" t="s">
        <v>118</v>
      </c>
      <c r="C71" s="72">
        <v>2000</v>
      </c>
      <c r="D71" s="72">
        <v>2000</v>
      </c>
      <c r="E71" s="72">
        <v>2000</v>
      </c>
      <c r="F71" s="74" t="s">
        <v>122</v>
      </c>
    </row>
    <row r="72" spans="1:6" ht="14.25" customHeight="1" thickBot="1">
      <c r="A72" s="114" t="s">
        <v>120</v>
      </c>
      <c r="B72" s="58" t="s">
        <v>121</v>
      </c>
      <c r="C72" s="72">
        <v>2500</v>
      </c>
      <c r="D72" s="72">
        <v>2500</v>
      </c>
      <c r="E72" s="72">
        <v>2500</v>
      </c>
      <c r="F72" s="74" t="s">
        <v>122</v>
      </c>
    </row>
    <row r="73" spans="1:6" ht="13.5" thickBot="1">
      <c r="A73" s="203" t="s">
        <v>26</v>
      </c>
      <c r="B73" s="204"/>
      <c r="C73" s="64">
        <f>SUM(C63:C66)</f>
        <v>31500</v>
      </c>
      <c r="D73" s="64">
        <f>SUM(D63:D66)</f>
        <v>31500</v>
      </c>
      <c r="E73" s="64">
        <f>SUM(E63:E66)</f>
        <v>31500</v>
      </c>
      <c r="F73" s="107"/>
    </row>
    <row r="74" spans="1:6" ht="13.5" thickBot="1">
      <c r="A74" s="202" t="s">
        <v>27</v>
      </c>
      <c r="B74" s="205"/>
      <c r="C74" s="13">
        <f>SUM(C68:C72)</f>
        <v>17000</v>
      </c>
      <c r="D74" s="13">
        <f>SUM(D68:D72)</f>
        <v>17000</v>
      </c>
      <c r="E74" s="13">
        <f>SUM(E68:E72)</f>
        <v>17000</v>
      </c>
      <c r="F74" s="127"/>
    </row>
    <row r="75" spans="1:6" ht="13.5" thickBot="1">
      <c r="A75" s="206" t="s">
        <v>66</v>
      </c>
      <c r="B75" s="207"/>
      <c r="C75" s="66">
        <f>SUM(C73:C74)</f>
        <v>48500</v>
      </c>
      <c r="D75" s="66">
        <f>SUM(D73:D74)</f>
        <v>48500</v>
      </c>
      <c r="E75" s="66">
        <f>SUM(E73:E74)</f>
        <v>48500</v>
      </c>
      <c r="F75" s="128"/>
    </row>
    <row r="76" spans="1:6" ht="13.5" thickBot="1">
      <c r="A76" s="208" t="s">
        <v>146</v>
      </c>
      <c r="B76" s="209"/>
      <c r="C76" s="106"/>
      <c r="D76" s="67">
        <v>7500</v>
      </c>
      <c r="E76" s="68">
        <v>64000</v>
      </c>
      <c r="F76" s="122"/>
    </row>
    <row r="77" spans="1:6" ht="13.5" thickBot="1">
      <c r="A77" s="203" t="s">
        <v>148</v>
      </c>
      <c r="B77" s="204"/>
      <c r="C77" s="160">
        <f>C64+C65+C70</f>
        <v>25500</v>
      </c>
      <c r="D77" s="160">
        <f>D64+D65+D70+D76</f>
        <v>33000</v>
      </c>
      <c r="E77" s="160">
        <f>E64+E65+E70+50000</f>
        <v>75500</v>
      </c>
      <c r="F77" s="122"/>
    </row>
    <row r="78" spans="1:6" ht="13.5" thickBot="1">
      <c r="A78" s="265" t="s">
        <v>79</v>
      </c>
      <c r="B78" s="266"/>
      <c r="C78" s="69">
        <f>SUM(C61)+SUM(C75)</f>
        <v>103250</v>
      </c>
      <c r="D78" s="69">
        <f>D61+D75+D76</f>
        <v>110050</v>
      </c>
      <c r="E78" s="69">
        <f>E61+E75+E76</f>
        <v>112500</v>
      </c>
      <c r="F78" s="129"/>
    </row>
    <row r="79" spans="1:6" ht="13.5" thickBot="1">
      <c r="A79" s="267" t="s">
        <v>80</v>
      </c>
      <c r="B79" s="268"/>
      <c r="C79" s="268"/>
      <c r="D79" s="268"/>
      <c r="E79" s="268"/>
      <c r="F79" s="269"/>
    </row>
    <row r="80" spans="1:6" ht="12.75">
      <c r="A80" s="270" t="s">
        <v>13</v>
      </c>
      <c r="B80" s="271"/>
      <c r="C80" s="271"/>
      <c r="D80" s="271"/>
      <c r="E80" s="271"/>
      <c r="F80" s="272"/>
    </row>
    <row r="81" spans="1:6" ht="12.75">
      <c r="A81" s="75" t="s">
        <v>30</v>
      </c>
      <c r="B81" s="76" t="s">
        <v>81</v>
      </c>
      <c r="C81" s="54">
        <v>7000</v>
      </c>
      <c r="D81" s="109"/>
      <c r="E81" s="109"/>
      <c r="F81" s="77" t="s">
        <v>56</v>
      </c>
    </row>
    <row r="82" spans="1:6" ht="12.75">
      <c r="A82" s="280" t="s">
        <v>108</v>
      </c>
      <c r="B82" s="281"/>
      <c r="C82" s="281"/>
      <c r="D82" s="281"/>
      <c r="E82" s="24"/>
      <c r="F82" s="103"/>
    </row>
    <row r="83" spans="1:6" ht="13.5" thickBot="1">
      <c r="A83" s="75" t="s">
        <v>33</v>
      </c>
      <c r="B83" s="78" t="s">
        <v>82</v>
      </c>
      <c r="C83" s="79">
        <v>7000</v>
      </c>
      <c r="D83" s="123"/>
      <c r="E83" s="110"/>
      <c r="F83" s="80" t="s">
        <v>56</v>
      </c>
    </row>
    <row r="84" spans="1:6" ht="13.5" thickBot="1">
      <c r="A84" s="284" t="s">
        <v>83</v>
      </c>
      <c r="B84" s="285"/>
      <c r="C84" s="81">
        <f>C81+C83</f>
        <v>14000</v>
      </c>
      <c r="D84" s="124"/>
      <c r="E84" s="111"/>
      <c r="F84" s="112"/>
    </row>
    <row r="85" spans="1:6" ht="13.5" thickBot="1">
      <c r="A85" s="256" t="s">
        <v>84</v>
      </c>
      <c r="B85" s="257"/>
      <c r="C85" s="16">
        <f>C84</f>
        <v>14000</v>
      </c>
      <c r="D85" s="125"/>
      <c r="E85" s="113"/>
      <c r="F85" s="105"/>
    </row>
    <row r="86" spans="1:6" ht="13.5" customHeight="1" thickBot="1">
      <c r="A86" s="250" t="s">
        <v>132</v>
      </c>
      <c r="B86" s="258"/>
      <c r="C86" s="258"/>
      <c r="D86" s="258"/>
      <c r="E86" s="258"/>
      <c r="F86" s="259"/>
    </row>
    <row r="87" spans="1:6" ht="13.5" customHeight="1" thickBot="1">
      <c r="A87" s="243" t="s">
        <v>13</v>
      </c>
      <c r="B87" s="260"/>
      <c r="C87" s="260"/>
      <c r="D87" s="260"/>
      <c r="E87" s="260"/>
      <c r="F87" s="261"/>
    </row>
    <row r="88" spans="1:6" ht="12.75">
      <c r="A88" s="139" t="s">
        <v>21</v>
      </c>
      <c r="B88" s="18" t="s">
        <v>32</v>
      </c>
      <c r="C88" s="19">
        <v>2000</v>
      </c>
      <c r="D88" s="20"/>
      <c r="E88" s="20"/>
      <c r="F88" s="21" t="s">
        <v>31</v>
      </c>
    </row>
    <row r="89" spans="1:6" ht="12.75">
      <c r="A89" s="23" t="s">
        <v>33</v>
      </c>
      <c r="B89" s="18" t="s">
        <v>34</v>
      </c>
      <c r="C89" s="19">
        <v>6000</v>
      </c>
      <c r="D89" s="20"/>
      <c r="E89" s="20"/>
      <c r="F89" s="21" t="s">
        <v>31</v>
      </c>
    </row>
    <row r="90" spans="1:6" ht="12.75">
      <c r="A90" s="280" t="s">
        <v>108</v>
      </c>
      <c r="B90" s="281"/>
      <c r="C90" s="281"/>
      <c r="D90" s="281"/>
      <c r="E90" s="24"/>
      <c r="F90" s="103"/>
    </row>
    <row r="91" spans="1:6" ht="12.75">
      <c r="A91" s="11" t="s">
        <v>35</v>
      </c>
      <c r="B91" s="25" t="s">
        <v>36</v>
      </c>
      <c r="C91" s="26">
        <v>10368</v>
      </c>
      <c r="D91" s="27"/>
      <c r="E91" s="27"/>
      <c r="F91" s="91" t="s">
        <v>31</v>
      </c>
    </row>
    <row r="92" spans="1:6" ht="22.5">
      <c r="A92" s="28" t="s">
        <v>37</v>
      </c>
      <c r="B92" s="29" t="s">
        <v>38</v>
      </c>
      <c r="C92" s="4">
        <v>4000</v>
      </c>
      <c r="D92" s="140">
        <v>4120</v>
      </c>
      <c r="E92" s="30"/>
      <c r="F92" s="91" t="s">
        <v>133</v>
      </c>
    </row>
    <row r="93" spans="1:6" ht="12.75">
      <c r="A93" s="8" t="s">
        <v>40</v>
      </c>
      <c r="B93" s="31" t="s">
        <v>41</v>
      </c>
      <c r="C93" s="32">
        <v>1600</v>
      </c>
      <c r="D93" s="30"/>
      <c r="E93" s="30"/>
      <c r="F93" s="91" t="s">
        <v>31</v>
      </c>
    </row>
    <row r="94" spans="1:6" ht="12.75">
      <c r="A94" s="8" t="s">
        <v>42</v>
      </c>
      <c r="B94" s="31" t="s">
        <v>43</v>
      </c>
      <c r="C94" s="32">
        <v>3000</v>
      </c>
      <c r="D94" s="30"/>
      <c r="E94" s="30"/>
      <c r="F94" s="91" t="s">
        <v>39</v>
      </c>
    </row>
    <row r="95" spans="1:6" ht="22.5">
      <c r="A95" s="33" t="s">
        <v>44</v>
      </c>
      <c r="B95" s="34" t="s">
        <v>45</v>
      </c>
      <c r="C95" s="35">
        <v>4000</v>
      </c>
      <c r="D95" s="92">
        <v>4000</v>
      </c>
      <c r="E95" s="36"/>
      <c r="F95" s="141" t="s">
        <v>53</v>
      </c>
    </row>
    <row r="96" spans="1:6" ht="12.75">
      <c r="A96" s="282" t="s">
        <v>160</v>
      </c>
      <c r="B96" s="283"/>
      <c r="C96" s="283"/>
      <c r="D96" s="283"/>
      <c r="E96" s="37"/>
      <c r="F96" s="104"/>
    </row>
    <row r="97" spans="1:6" ht="12.75">
      <c r="A97" s="28" t="s">
        <v>46</v>
      </c>
      <c r="B97" s="3" t="s">
        <v>47</v>
      </c>
      <c r="C97" s="38">
        <v>4000</v>
      </c>
      <c r="D97" s="39">
        <v>5000</v>
      </c>
      <c r="E97" s="39">
        <v>6000</v>
      </c>
      <c r="F97" s="40" t="s">
        <v>48</v>
      </c>
    </row>
    <row r="98" spans="1:6" ht="13.5" thickBot="1">
      <c r="A98" s="276" t="s">
        <v>49</v>
      </c>
      <c r="B98" s="277"/>
      <c r="C98" s="41">
        <f>C97</f>
        <v>4000</v>
      </c>
      <c r="D98" s="41">
        <f>D97</f>
        <v>5000</v>
      </c>
      <c r="E98" s="41">
        <v>6000</v>
      </c>
      <c r="F98" s="42"/>
    </row>
    <row r="99" spans="1:6" ht="13.5" thickBot="1">
      <c r="A99" s="298" t="s">
        <v>50</v>
      </c>
      <c r="B99" s="299"/>
      <c r="C99" s="43">
        <f>SUM(C88:C89)+C91+C92+C93+C94+C95+C97</f>
        <v>34968</v>
      </c>
      <c r="D99" s="43">
        <f>D92+D95+D97</f>
        <v>13120</v>
      </c>
      <c r="E99" s="44">
        <v>6000</v>
      </c>
      <c r="F99" s="45"/>
    </row>
    <row r="100" spans="1:6" ht="13.5" thickBot="1">
      <c r="A100" s="300" t="s">
        <v>124</v>
      </c>
      <c r="B100" s="301"/>
      <c r="C100" s="301"/>
      <c r="D100" s="301"/>
      <c r="E100" s="301"/>
      <c r="F100" s="302"/>
    </row>
    <row r="101" spans="1:6" ht="13.5" thickBot="1">
      <c r="A101" s="290" t="s">
        <v>24</v>
      </c>
      <c r="B101" s="291"/>
      <c r="C101" s="291"/>
      <c r="D101" s="291"/>
      <c r="E101" s="291"/>
      <c r="F101" s="292"/>
    </row>
    <row r="102" spans="1:6" ht="22.5">
      <c r="A102" s="118" t="s">
        <v>30</v>
      </c>
      <c r="B102" s="31" t="s">
        <v>152</v>
      </c>
      <c r="C102" s="72">
        <v>12500</v>
      </c>
      <c r="D102" s="72">
        <v>12500</v>
      </c>
      <c r="E102" s="72">
        <v>12500</v>
      </c>
      <c r="F102" s="74" t="s">
        <v>122</v>
      </c>
    </row>
    <row r="103" spans="1:6" ht="23.25" thickBot="1">
      <c r="A103" s="115" t="s">
        <v>21</v>
      </c>
      <c r="B103" s="31" t="s">
        <v>152</v>
      </c>
      <c r="C103" s="72">
        <v>12500</v>
      </c>
      <c r="D103" s="72">
        <v>12500</v>
      </c>
      <c r="E103" s="72">
        <v>12500</v>
      </c>
      <c r="F103" s="74" t="s">
        <v>122</v>
      </c>
    </row>
    <row r="104" spans="1:6" ht="13.5" thickBot="1">
      <c r="A104" s="231" t="s">
        <v>25</v>
      </c>
      <c r="B104" s="232"/>
      <c r="C104" s="232"/>
      <c r="D104" s="232"/>
      <c r="E104" s="232"/>
      <c r="F104" s="233"/>
    </row>
    <row r="105" spans="1:6" ht="22.5">
      <c r="A105" s="187" t="s">
        <v>33</v>
      </c>
      <c r="B105" s="188" t="s">
        <v>152</v>
      </c>
      <c r="C105" s="189">
        <v>9000</v>
      </c>
      <c r="D105" s="189">
        <v>9000</v>
      </c>
      <c r="E105" s="189">
        <v>9000</v>
      </c>
      <c r="F105" s="152" t="s">
        <v>122</v>
      </c>
    </row>
    <row r="106" spans="1:6" ht="22.5">
      <c r="A106" s="114" t="s">
        <v>120</v>
      </c>
      <c r="B106" s="31" t="s">
        <v>152</v>
      </c>
      <c r="C106" s="72">
        <v>9000</v>
      </c>
      <c r="D106" s="72">
        <v>9000</v>
      </c>
      <c r="E106" s="72">
        <v>9000</v>
      </c>
      <c r="F106" s="74" t="s">
        <v>122</v>
      </c>
    </row>
    <row r="107" spans="1:6" ht="12.75">
      <c r="A107" s="237" t="s">
        <v>26</v>
      </c>
      <c r="B107" s="238"/>
      <c r="C107" s="12">
        <f>SUM(C102:C103)</f>
        <v>25000</v>
      </c>
      <c r="D107" s="12">
        <f>SUM(D102:D103)</f>
        <v>25000</v>
      </c>
      <c r="E107" s="12">
        <f>SUM(E102:E103)</f>
        <v>25000</v>
      </c>
      <c r="F107" s="74" t="s">
        <v>122</v>
      </c>
    </row>
    <row r="108" spans="1:6" ht="12.75">
      <c r="A108" s="237" t="s">
        <v>27</v>
      </c>
      <c r="B108" s="238"/>
      <c r="C108" s="12">
        <f>SUM(C105:C106)</f>
        <v>18000</v>
      </c>
      <c r="D108" s="12">
        <f>SUM(D105:D106)</f>
        <v>18000</v>
      </c>
      <c r="E108" s="12">
        <f>SUM(E105:E106)</f>
        <v>18000</v>
      </c>
      <c r="F108" s="74" t="s">
        <v>122</v>
      </c>
    </row>
    <row r="109" spans="1:6" ht="13.5" thickBot="1">
      <c r="A109" s="293" t="s">
        <v>28</v>
      </c>
      <c r="B109" s="294"/>
      <c r="C109" s="145">
        <f>SUM(C107:C108)</f>
        <v>43000</v>
      </c>
      <c r="D109" s="145">
        <f>SUM(D107:D108)</f>
        <v>43000</v>
      </c>
      <c r="E109" s="145">
        <f>SUM(E107:E108)</f>
        <v>43000</v>
      </c>
      <c r="F109" s="151"/>
    </row>
    <row r="110" spans="1:6" ht="13.5" thickBot="1">
      <c r="A110" s="203" t="s">
        <v>51</v>
      </c>
      <c r="B110" s="295"/>
      <c r="C110" s="175"/>
      <c r="D110" s="64">
        <v>36500</v>
      </c>
      <c r="E110" s="64">
        <v>50000</v>
      </c>
      <c r="F110" s="107"/>
    </row>
    <row r="111" spans="1:6" ht="13.5" thickBot="1">
      <c r="A111" s="250" t="s">
        <v>172</v>
      </c>
      <c r="B111" s="258"/>
      <c r="C111" s="258"/>
      <c r="D111" s="258"/>
      <c r="E111" s="258"/>
      <c r="F111" s="259"/>
    </row>
    <row r="112" spans="1:6" ht="13.5" thickBot="1">
      <c r="A112" s="290" t="s">
        <v>24</v>
      </c>
      <c r="B112" s="291"/>
      <c r="C112" s="291"/>
      <c r="D112" s="291"/>
      <c r="E112" s="291"/>
      <c r="F112" s="292"/>
    </row>
    <row r="113" spans="1:6" ht="12.75" customHeight="1">
      <c r="A113" s="118" t="s">
        <v>30</v>
      </c>
      <c r="B113" s="31" t="s">
        <v>153</v>
      </c>
      <c r="C113" s="72">
        <v>17000</v>
      </c>
      <c r="D113" s="72">
        <v>17000</v>
      </c>
      <c r="E113" s="72">
        <v>17000</v>
      </c>
      <c r="F113" s="74" t="s">
        <v>122</v>
      </c>
    </row>
    <row r="114" spans="1:6" ht="12.75" customHeight="1">
      <c r="A114" s="114" t="s">
        <v>14</v>
      </c>
      <c r="B114" s="159" t="s">
        <v>153</v>
      </c>
      <c r="C114" s="72">
        <v>12000</v>
      </c>
      <c r="D114" s="72">
        <v>12000</v>
      </c>
      <c r="E114" s="72">
        <v>12000</v>
      </c>
      <c r="F114" s="74" t="s">
        <v>122</v>
      </c>
    </row>
    <row r="115" spans="1:6" ht="12.75" customHeight="1" thickBot="1">
      <c r="A115" s="115" t="s">
        <v>21</v>
      </c>
      <c r="B115" s="159" t="s">
        <v>153</v>
      </c>
      <c r="C115" s="72">
        <v>15000</v>
      </c>
      <c r="D115" s="72">
        <v>15000</v>
      </c>
      <c r="E115" s="72">
        <v>15000</v>
      </c>
      <c r="F115" s="74" t="s">
        <v>122</v>
      </c>
    </row>
    <row r="116" spans="1:6" ht="13.5" thickBot="1">
      <c r="A116" s="290" t="s">
        <v>25</v>
      </c>
      <c r="B116" s="291"/>
      <c r="C116" s="291"/>
      <c r="D116" s="291"/>
      <c r="E116" s="291"/>
      <c r="F116" s="292"/>
    </row>
    <row r="117" spans="1:6" ht="12.75" customHeight="1">
      <c r="A117" s="167" t="s">
        <v>111</v>
      </c>
      <c r="B117" s="168" t="s">
        <v>153</v>
      </c>
      <c r="C117" s="169">
        <v>4000</v>
      </c>
      <c r="D117" s="169">
        <v>4000</v>
      </c>
      <c r="E117" s="169">
        <v>4000</v>
      </c>
      <c r="F117" s="164" t="s">
        <v>122</v>
      </c>
    </row>
    <row r="118" spans="1:6" ht="12.75" customHeight="1">
      <c r="A118" s="114" t="s">
        <v>35</v>
      </c>
      <c r="B118" s="159" t="s">
        <v>153</v>
      </c>
      <c r="C118" s="72">
        <v>7000</v>
      </c>
      <c r="D118" s="72">
        <v>6000</v>
      </c>
      <c r="E118" s="72">
        <v>6000</v>
      </c>
      <c r="F118" s="74" t="s">
        <v>122</v>
      </c>
    </row>
    <row r="119" spans="1:6" ht="12.75" customHeight="1">
      <c r="A119" s="114" t="s">
        <v>120</v>
      </c>
      <c r="B119" s="159" t="s">
        <v>153</v>
      </c>
      <c r="C119" s="72">
        <v>6000</v>
      </c>
      <c r="D119" s="72">
        <v>6000</v>
      </c>
      <c r="E119" s="72">
        <v>6000</v>
      </c>
      <c r="F119" s="74" t="s">
        <v>122</v>
      </c>
    </row>
    <row r="120" spans="1:6" ht="12.75" customHeight="1">
      <c r="A120" s="114" t="s">
        <v>23</v>
      </c>
      <c r="B120" s="159" t="s">
        <v>153</v>
      </c>
      <c r="C120" s="72">
        <v>8000</v>
      </c>
      <c r="D120" s="72">
        <v>8000</v>
      </c>
      <c r="E120" s="72">
        <v>8000</v>
      </c>
      <c r="F120" s="74" t="s">
        <v>122</v>
      </c>
    </row>
    <row r="121" spans="1:6" ht="12.75" customHeight="1">
      <c r="A121" s="114" t="s">
        <v>64</v>
      </c>
      <c r="B121" s="159" t="s">
        <v>153</v>
      </c>
      <c r="C121" s="72">
        <v>3000</v>
      </c>
      <c r="D121" s="72">
        <v>3000</v>
      </c>
      <c r="E121" s="72">
        <v>3000</v>
      </c>
      <c r="F121" s="74" t="s">
        <v>122</v>
      </c>
    </row>
    <row r="122" spans="1:6" ht="12.75" customHeight="1" thickBot="1">
      <c r="A122" s="161" t="s">
        <v>33</v>
      </c>
      <c r="B122" s="162" t="s">
        <v>153</v>
      </c>
      <c r="C122" s="163">
        <v>3000</v>
      </c>
      <c r="D122" s="163">
        <v>3000</v>
      </c>
      <c r="E122" s="163">
        <v>3000</v>
      </c>
      <c r="F122" s="144" t="s">
        <v>122</v>
      </c>
    </row>
    <row r="123" spans="1:6" ht="12.75">
      <c r="A123" s="296" t="s">
        <v>26</v>
      </c>
      <c r="B123" s="297"/>
      <c r="C123" s="166">
        <f>SUM(C113:C115)</f>
        <v>44000</v>
      </c>
      <c r="D123" s="166">
        <f>SUM(D113:D115)</f>
        <v>44000</v>
      </c>
      <c r="E123" s="166">
        <f>SUM(E113:E115)</f>
        <v>44000</v>
      </c>
      <c r="F123" s="152" t="s">
        <v>122</v>
      </c>
    </row>
    <row r="124" spans="1:6" ht="13.5" thickBot="1">
      <c r="A124" s="229" t="s">
        <v>27</v>
      </c>
      <c r="B124" s="230"/>
      <c r="C124" s="67">
        <f>SUM(C117:C122)</f>
        <v>31000</v>
      </c>
      <c r="D124" s="67">
        <f>SUM(D117:D122)</f>
        <v>30000</v>
      </c>
      <c r="E124" s="67">
        <f>SUM(E117:E122)</f>
        <v>30000</v>
      </c>
      <c r="F124" s="153" t="s">
        <v>122</v>
      </c>
    </row>
    <row r="125" spans="1:6" ht="13.5" thickBot="1">
      <c r="A125" s="286" t="s">
        <v>28</v>
      </c>
      <c r="B125" s="287"/>
      <c r="C125" s="15">
        <f>SUM(C123:C124)</f>
        <v>75000</v>
      </c>
      <c r="D125" s="15">
        <f>SUM(D123:D124)</f>
        <v>74000</v>
      </c>
      <c r="E125" s="15">
        <f>SUM(E123:E124)</f>
        <v>74000</v>
      </c>
      <c r="F125" s="130"/>
    </row>
    <row r="126" spans="1:6" ht="13.5" thickBot="1">
      <c r="A126" s="288" t="s">
        <v>150</v>
      </c>
      <c r="B126" s="289"/>
      <c r="C126" s="106"/>
      <c r="D126" s="46">
        <v>9000</v>
      </c>
      <c r="E126" s="46">
        <v>9000</v>
      </c>
      <c r="F126" s="107"/>
    </row>
    <row r="127" spans="1:6" ht="13.5" thickBot="1">
      <c r="A127" s="203" t="s">
        <v>149</v>
      </c>
      <c r="B127" s="204"/>
      <c r="C127" s="165">
        <f>C125*0.7</f>
        <v>52500</v>
      </c>
      <c r="D127" s="165">
        <f>D125*0.7+0.7*D126</f>
        <v>58100</v>
      </c>
      <c r="E127" s="165">
        <f>E125*0.7+0.7*E126</f>
        <v>58100</v>
      </c>
      <c r="F127" s="107"/>
    </row>
    <row r="128" spans="1:6" ht="13.5" thickBot="1">
      <c r="A128" s="319" t="s">
        <v>131</v>
      </c>
      <c r="B128" s="320"/>
      <c r="C128" s="47">
        <f>C99+C109+C125</f>
        <v>152968</v>
      </c>
      <c r="D128" s="47">
        <f>D99+D109+D110+D125+D126</f>
        <v>175620</v>
      </c>
      <c r="E128" s="47">
        <f>E99+E109+E110+E125+E126</f>
        <v>182000</v>
      </c>
      <c r="F128" s="108"/>
    </row>
    <row r="129" spans="1:6" ht="13.5" thickBot="1">
      <c r="A129" s="253" t="s">
        <v>67</v>
      </c>
      <c r="B129" s="254"/>
      <c r="C129" s="254"/>
      <c r="D129" s="254"/>
      <c r="E129" s="254"/>
      <c r="F129" s="255"/>
    </row>
    <row r="130" spans="1:6" ht="12.75">
      <c r="A130" s="247" t="s">
        <v>13</v>
      </c>
      <c r="B130" s="248"/>
      <c r="C130" s="248"/>
      <c r="D130" s="248"/>
      <c r="E130" s="248"/>
      <c r="F130" s="249"/>
    </row>
    <row r="131" spans="1:6" ht="12.75">
      <c r="A131" s="8" t="s">
        <v>30</v>
      </c>
      <c r="B131" s="58" t="s">
        <v>168</v>
      </c>
      <c r="C131" s="19">
        <v>5000</v>
      </c>
      <c r="D131" s="19">
        <v>5000</v>
      </c>
      <c r="E131" s="19">
        <v>0</v>
      </c>
      <c r="F131" s="62" t="s">
        <v>19</v>
      </c>
    </row>
    <row r="132" spans="1:6" ht="13.5" customHeight="1">
      <c r="A132" s="8" t="s">
        <v>21</v>
      </c>
      <c r="B132" s="58" t="s">
        <v>158</v>
      </c>
      <c r="C132" s="19">
        <v>5500</v>
      </c>
      <c r="D132" s="19">
        <v>5500</v>
      </c>
      <c r="E132" s="19">
        <v>0</v>
      </c>
      <c r="F132" s="62" t="s">
        <v>19</v>
      </c>
    </row>
    <row r="133" spans="1:6" ht="12.75">
      <c r="A133" s="8" t="s">
        <v>21</v>
      </c>
      <c r="B133" s="58" t="s">
        <v>68</v>
      </c>
      <c r="C133" s="19">
        <v>3500</v>
      </c>
      <c r="D133" s="19">
        <v>3500</v>
      </c>
      <c r="E133" s="19">
        <v>0</v>
      </c>
      <c r="F133" s="62" t="s">
        <v>19</v>
      </c>
    </row>
    <row r="134" spans="1:6" ht="23.25" customHeight="1">
      <c r="A134" s="11" t="s">
        <v>14</v>
      </c>
      <c r="B134" s="56" t="s">
        <v>159</v>
      </c>
      <c r="C134" s="17">
        <v>4200</v>
      </c>
      <c r="D134" s="17">
        <v>4200</v>
      </c>
      <c r="E134" s="17">
        <v>0</v>
      </c>
      <c r="F134" s="70" t="s">
        <v>19</v>
      </c>
    </row>
    <row r="135" spans="1:6" ht="13.5" thickBot="1">
      <c r="A135" s="229" t="s">
        <v>117</v>
      </c>
      <c r="B135" s="230"/>
      <c r="C135" s="67">
        <f>SUM(C131:C134)</f>
        <v>18200</v>
      </c>
      <c r="D135" s="67">
        <f>SUM(D131:D134)</f>
        <v>18200</v>
      </c>
      <c r="E135" s="67">
        <f>SUM(E131:E134)</f>
        <v>0</v>
      </c>
      <c r="F135" s="122"/>
    </row>
    <row r="136" spans="1:6" ht="12.75">
      <c r="A136" s="247" t="s">
        <v>24</v>
      </c>
      <c r="B136" s="248"/>
      <c r="C136" s="248"/>
      <c r="D136" s="248"/>
      <c r="E136" s="248"/>
      <c r="F136" s="249"/>
    </row>
    <row r="137" spans="1:6" ht="12.75">
      <c r="A137" s="185" t="s">
        <v>30</v>
      </c>
      <c r="B137" s="58" t="s">
        <v>167</v>
      </c>
      <c r="C137" s="19">
        <v>5500</v>
      </c>
      <c r="D137" s="19">
        <v>5500</v>
      </c>
      <c r="E137" s="19">
        <v>5500</v>
      </c>
      <c r="F137" s="186" t="s">
        <v>122</v>
      </c>
    </row>
    <row r="138" spans="1:6" ht="15" customHeight="1">
      <c r="A138" s="114" t="s">
        <v>14</v>
      </c>
      <c r="B138" s="58" t="s">
        <v>125</v>
      </c>
      <c r="C138" s="19">
        <v>4500</v>
      </c>
      <c r="D138" s="19">
        <v>4500</v>
      </c>
      <c r="E138" s="19">
        <v>4500</v>
      </c>
      <c r="F138" s="74" t="s">
        <v>122</v>
      </c>
    </row>
    <row r="139" spans="1:6" ht="12.75">
      <c r="A139" s="114" t="s">
        <v>17</v>
      </c>
      <c r="B139" s="58" t="s">
        <v>126</v>
      </c>
      <c r="C139" s="19">
        <v>5000</v>
      </c>
      <c r="D139" s="19">
        <v>2000</v>
      </c>
      <c r="E139" s="19">
        <v>2000</v>
      </c>
      <c r="F139" s="74" t="s">
        <v>122</v>
      </c>
    </row>
    <row r="140" spans="1:6" ht="13.5" thickBot="1">
      <c r="A140" s="181" t="s">
        <v>21</v>
      </c>
      <c r="B140" s="182" t="s">
        <v>164</v>
      </c>
      <c r="C140" s="183">
        <v>5500</v>
      </c>
      <c r="D140" s="183">
        <v>2500</v>
      </c>
      <c r="E140" s="183">
        <v>2500</v>
      </c>
      <c r="F140" s="184" t="s">
        <v>122</v>
      </c>
    </row>
    <row r="141" spans="1:6" ht="12.75">
      <c r="A141" s="231" t="s">
        <v>25</v>
      </c>
      <c r="B141" s="232"/>
      <c r="C141" s="232"/>
      <c r="D141" s="232"/>
      <c r="E141" s="232"/>
      <c r="F141" s="233"/>
    </row>
    <row r="142" spans="1:6" ht="12.75">
      <c r="A142" s="8" t="s">
        <v>111</v>
      </c>
      <c r="B142" s="58" t="s">
        <v>126</v>
      </c>
      <c r="C142" s="19">
        <v>2500</v>
      </c>
      <c r="D142" s="19">
        <v>2500</v>
      </c>
      <c r="E142" s="19">
        <v>2500</v>
      </c>
      <c r="F142" s="74" t="s">
        <v>122</v>
      </c>
    </row>
    <row r="143" spans="1:6" ht="12.75">
      <c r="A143" s="8" t="s">
        <v>60</v>
      </c>
      <c r="B143" s="58" t="s">
        <v>170</v>
      </c>
      <c r="C143" s="19">
        <v>3640</v>
      </c>
      <c r="D143" s="19">
        <v>3640</v>
      </c>
      <c r="E143" s="19">
        <v>3640</v>
      </c>
      <c r="F143" s="74" t="s">
        <v>122</v>
      </c>
    </row>
    <row r="144" spans="1:6" ht="12.75">
      <c r="A144" s="8" t="s">
        <v>142</v>
      </c>
      <c r="B144" s="58" t="s">
        <v>126</v>
      </c>
      <c r="C144" s="19">
        <v>2000</v>
      </c>
      <c r="D144" s="19">
        <v>2000</v>
      </c>
      <c r="E144" s="19">
        <v>2000</v>
      </c>
      <c r="F144" s="74" t="s">
        <v>122</v>
      </c>
    </row>
    <row r="145" spans="1:6" ht="13.5" thickBot="1">
      <c r="A145" s="8" t="s">
        <v>35</v>
      </c>
      <c r="B145" s="58" t="s">
        <v>127</v>
      </c>
      <c r="C145" s="19">
        <v>2500</v>
      </c>
      <c r="D145" s="19">
        <v>2500</v>
      </c>
      <c r="E145" s="19">
        <v>2500</v>
      </c>
      <c r="F145" s="74" t="s">
        <v>122</v>
      </c>
    </row>
    <row r="146" spans="1:6" ht="13.5" thickBot="1">
      <c r="A146" s="203" t="s">
        <v>26</v>
      </c>
      <c r="B146" s="204"/>
      <c r="C146" s="64">
        <f>SUM(C137:C140)</f>
        <v>20500</v>
      </c>
      <c r="D146" s="64">
        <f>SUM(D137:D140)</f>
        <v>14500</v>
      </c>
      <c r="E146" s="64">
        <f>SUM(E137:E140)</f>
        <v>14500</v>
      </c>
      <c r="F146" s="107"/>
    </row>
    <row r="147" spans="1:6" ht="13.5" thickBot="1">
      <c r="A147" s="202" t="s">
        <v>27</v>
      </c>
      <c r="B147" s="205"/>
      <c r="C147" s="13">
        <f>SUM(C142:C145)</f>
        <v>10640</v>
      </c>
      <c r="D147" s="13">
        <f>SUM(D142:D145)</f>
        <v>10640</v>
      </c>
      <c r="E147" s="13">
        <f>SUM(E142:E145)</f>
        <v>10640</v>
      </c>
      <c r="F147" s="127"/>
    </row>
    <row r="148" spans="1:6" ht="13.5" thickBot="1">
      <c r="A148" s="206" t="s">
        <v>66</v>
      </c>
      <c r="B148" s="207"/>
      <c r="C148" s="66">
        <f>SUM(C146:C147)</f>
        <v>31140</v>
      </c>
      <c r="D148" s="66">
        <f>SUM(D146:D147)</f>
        <v>25140</v>
      </c>
      <c r="E148" s="66">
        <f>SUM(E146:E147)</f>
        <v>25140</v>
      </c>
      <c r="F148" s="128"/>
    </row>
    <row r="149" spans="1:6" ht="13.5" thickBot="1">
      <c r="A149" s="208" t="s">
        <v>51</v>
      </c>
      <c r="B149" s="209"/>
      <c r="C149" s="106"/>
      <c r="D149" s="67">
        <v>7000</v>
      </c>
      <c r="E149" s="68">
        <v>26000</v>
      </c>
      <c r="F149" s="122"/>
    </row>
    <row r="150" spans="1:6" ht="13.5" thickBot="1">
      <c r="A150" s="265" t="s">
        <v>70</v>
      </c>
      <c r="B150" s="266"/>
      <c r="C150" s="69">
        <f>C135+C148</f>
        <v>49340</v>
      </c>
      <c r="D150" s="69">
        <f>D135+D148+D149</f>
        <v>50340</v>
      </c>
      <c r="E150" s="69">
        <f>E135+E148+E149</f>
        <v>51140</v>
      </c>
      <c r="F150" s="129"/>
    </row>
    <row r="151" spans="1:6" ht="12.75" customHeight="1" thickBot="1">
      <c r="A151" s="300" t="s">
        <v>139</v>
      </c>
      <c r="B151" s="301"/>
      <c r="C151" s="301"/>
      <c r="D151" s="301"/>
      <c r="E151" s="301"/>
      <c r="F151" s="302"/>
    </row>
    <row r="152" spans="1:6" ht="12.75">
      <c r="A152" s="102" t="s">
        <v>85</v>
      </c>
      <c r="B152" s="148" t="s">
        <v>151</v>
      </c>
      <c r="C152" s="35">
        <v>12000</v>
      </c>
      <c r="D152" s="149">
        <v>13000</v>
      </c>
      <c r="E152" s="149">
        <v>14000</v>
      </c>
      <c r="F152" s="150" t="s">
        <v>128</v>
      </c>
    </row>
    <row r="153" spans="1:6" ht="12.75">
      <c r="A153" s="84" t="s">
        <v>85</v>
      </c>
      <c r="B153" s="22" t="s">
        <v>86</v>
      </c>
      <c r="C153" s="32">
        <v>6000</v>
      </c>
      <c r="D153" s="32">
        <v>6000</v>
      </c>
      <c r="E153" s="32">
        <v>6000</v>
      </c>
      <c r="F153" s="88" t="s">
        <v>128</v>
      </c>
    </row>
    <row r="154" spans="1:6" ht="12.75">
      <c r="A154" s="84" t="s">
        <v>85</v>
      </c>
      <c r="B154" s="22" t="s">
        <v>87</v>
      </c>
      <c r="C154" s="85">
        <v>1500</v>
      </c>
      <c r="D154" s="85">
        <v>1500</v>
      </c>
      <c r="E154" s="85">
        <v>1500</v>
      </c>
      <c r="F154" s="89" t="s">
        <v>129</v>
      </c>
    </row>
    <row r="155" spans="1:6" ht="12.75">
      <c r="A155" s="90" t="s">
        <v>137</v>
      </c>
      <c r="B155" s="58" t="s">
        <v>138</v>
      </c>
      <c r="C155" s="19">
        <v>2500</v>
      </c>
      <c r="D155" s="32">
        <v>2500</v>
      </c>
      <c r="E155" s="32">
        <v>2500</v>
      </c>
      <c r="F155" s="91" t="s">
        <v>48</v>
      </c>
    </row>
    <row r="156" spans="1:6" ht="13.5" customHeight="1">
      <c r="A156" s="84" t="s">
        <v>46</v>
      </c>
      <c r="B156" s="22" t="s">
        <v>88</v>
      </c>
      <c r="C156" s="85">
        <v>16000</v>
      </c>
      <c r="D156" s="92">
        <v>17000</v>
      </c>
      <c r="E156" s="92">
        <v>18000</v>
      </c>
      <c r="F156" s="89" t="s">
        <v>129</v>
      </c>
    </row>
    <row r="157" spans="1:6" ht="13.5" thickBot="1">
      <c r="A157" s="8" t="s">
        <v>46</v>
      </c>
      <c r="B157" s="58" t="s">
        <v>89</v>
      </c>
      <c r="C157" s="19">
        <v>8000</v>
      </c>
      <c r="D157" s="92">
        <v>8000</v>
      </c>
      <c r="E157" s="92">
        <v>8000</v>
      </c>
      <c r="F157" s="91" t="s">
        <v>48</v>
      </c>
    </row>
    <row r="158" spans="1:6" ht="13.5" thickBot="1">
      <c r="A158" s="303" t="s">
        <v>136</v>
      </c>
      <c r="B158" s="304"/>
      <c r="C158" s="142">
        <f>SUM(C152:C157)</f>
        <v>46000</v>
      </c>
      <c r="D158" s="142">
        <f>SUM(D152:D157)</f>
        <v>48000</v>
      </c>
      <c r="E158" s="142">
        <f>SUM(E152:E157)</f>
        <v>50000</v>
      </c>
      <c r="F158" s="143"/>
    </row>
    <row r="159" spans="1:6" ht="12.75" customHeight="1" thickBot="1">
      <c r="A159" s="300" t="s">
        <v>102</v>
      </c>
      <c r="B159" s="301"/>
      <c r="C159" s="301"/>
      <c r="D159" s="301"/>
      <c r="E159" s="301"/>
      <c r="F159" s="302"/>
    </row>
    <row r="160" spans="1:6" ht="12.75">
      <c r="A160" s="11" t="s">
        <v>85</v>
      </c>
      <c r="B160" s="56" t="s">
        <v>103</v>
      </c>
      <c r="C160" s="17">
        <v>15100</v>
      </c>
      <c r="D160" s="17">
        <v>15100</v>
      </c>
      <c r="E160" s="17">
        <v>15100</v>
      </c>
      <c r="F160" s="146" t="s">
        <v>104</v>
      </c>
    </row>
    <row r="161" spans="1:6" ht="13.5" thickBot="1">
      <c r="A161" s="155" t="s">
        <v>85</v>
      </c>
      <c r="B161" s="156" t="s">
        <v>105</v>
      </c>
      <c r="C161" s="100">
        <v>2500</v>
      </c>
      <c r="D161" s="100">
        <v>2700</v>
      </c>
      <c r="E161" s="100">
        <v>2900</v>
      </c>
      <c r="F161" s="101" t="s">
        <v>106</v>
      </c>
    </row>
    <row r="162" spans="1:6" ht="13.5" thickBot="1">
      <c r="A162" s="307" t="s">
        <v>141</v>
      </c>
      <c r="B162" s="308"/>
      <c r="C162" s="157">
        <f>SUM(C160:C161)</f>
        <v>17600</v>
      </c>
      <c r="D162" s="157">
        <f>SUM(D160:D161)</f>
        <v>17800</v>
      </c>
      <c r="E162" s="157">
        <f>SUM(E160:E161)</f>
        <v>18000</v>
      </c>
      <c r="F162" s="158"/>
    </row>
    <row r="163" spans="1:6" ht="13.5" customHeight="1" thickBot="1">
      <c r="A163" s="300" t="s">
        <v>134</v>
      </c>
      <c r="B163" s="301"/>
      <c r="C163" s="301"/>
      <c r="D163" s="301"/>
      <c r="E163" s="301"/>
      <c r="F163" s="302"/>
    </row>
    <row r="164" spans="1:6" ht="12.75">
      <c r="A164" s="313" t="s">
        <v>91</v>
      </c>
      <c r="B164" s="314"/>
      <c r="C164" s="95"/>
      <c r="D164" s="95"/>
      <c r="E164" s="96"/>
      <c r="F164" s="147"/>
    </row>
    <row r="165" spans="1:6" ht="12.75">
      <c r="A165" s="52" t="s">
        <v>92</v>
      </c>
      <c r="B165" s="97" t="s">
        <v>93</v>
      </c>
      <c r="C165" s="54">
        <v>8000</v>
      </c>
      <c r="D165" s="54">
        <v>9000</v>
      </c>
      <c r="E165" s="54">
        <v>10000</v>
      </c>
      <c r="F165" s="80" t="s">
        <v>129</v>
      </c>
    </row>
    <row r="166" spans="1:6" ht="22.5">
      <c r="A166" s="23" t="s">
        <v>94</v>
      </c>
      <c r="B166" s="98" t="s">
        <v>95</v>
      </c>
      <c r="C166" s="79">
        <v>16000</v>
      </c>
      <c r="D166" s="79">
        <v>16500</v>
      </c>
      <c r="E166" s="79">
        <v>16900</v>
      </c>
      <c r="F166" s="80" t="s">
        <v>129</v>
      </c>
    </row>
    <row r="167" spans="1:6" ht="13.5" thickBot="1">
      <c r="A167" s="315" t="s">
        <v>96</v>
      </c>
      <c r="B167" s="316"/>
      <c r="C167" s="154">
        <f>C165+C166</f>
        <v>24000</v>
      </c>
      <c r="D167" s="154">
        <f>D165+D166</f>
        <v>25500</v>
      </c>
      <c r="E167" s="154">
        <f>E165+E166</f>
        <v>26900</v>
      </c>
      <c r="F167" s="131"/>
    </row>
    <row r="168" spans="1:6" ht="12.75">
      <c r="A168" s="317" t="s">
        <v>97</v>
      </c>
      <c r="B168" s="318"/>
      <c r="C168" s="82"/>
      <c r="D168" s="82"/>
      <c r="E168" s="82"/>
      <c r="F168" s="83"/>
    </row>
    <row r="169" spans="1:6" ht="13.5" customHeight="1">
      <c r="A169" s="84" t="s">
        <v>85</v>
      </c>
      <c r="B169" s="34" t="s">
        <v>90</v>
      </c>
      <c r="C169" s="94">
        <v>1200</v>
      </c>
      <c r="D169" s="94">
        <v>1200</v>
      </c>
      <c r="E169" s="94">
        <v>1200</v>
      </c>
      <c r="F169" s="88" t="s">
        <v>11</v>
      </c>
    </row>
    <row r="170" spans="1:6" ht="12.75">
      <c r="A170" s="84" t="s">
        <v>98</v>
      </c>
      <c r="B170" s="22" t="s">
        <v>171</v>
      </c>
      <c r="C170" s="19">
        <v>5000</v>
      </c>
      <c r="D170" s="86">
        <v>6000</v>
      </c>
      <c r="E170" s="87">
        <v>6500</v>
      </c>
      <c r="F170" s="88" t="s">
        <v>99</v>
      </c>
    </row>
    <row r="171" spans="1:6" ht="12.75">
      <c r="A171" s="84" t="s">
        <v>98</v>
      </c>
      <c r="B171" s="22" t="s">
        <v>140</v>
      </c>
      <c r="C171" s="19">
        <v>3000</v>
      </c>
      <c r="D171" s="19">
        <v>2500</v>
      </c>
      <c r="E171" s="19">
        <v>2500</v>
      </c>
      <c r="F171" s="88" t="s">
        <v>99</v>
      </c>
    </row>
    <row r="172" spans="1:6" ht="12.75">
      <c r="A172" s="84" t="s">
        <v>46</v>
      </c>
      <c r="B172" s="22" t="s">
        <v>100</v>
      </c>
      <c r="C172" s="19">
        <v>3000</v>
      </c>
      <c r="D172" s="86">
        <v>3371</v>
      </c>
      <c r="E172" s="87">
        <v>3641</v>
      </c>
      <c r="F172" s="88" t="s">
        <v>123</v>
      </c>
    </row>
    <row r="173" spans="1:6" ht="12.75">
      <c r="A173" s="305" t="s">
        <v>101</v>
      </c>
      <c r="B173" s="306"/>
      <c r="C173" s="99">
        <f>SUM(C169:C172)</f>
        <v>12200</v>
      </c>
      <c r="D173" s="99">
        <f>SUM(D169:D172)</f>
        <v>13071</v>
      </c>
      <c r="E173" s="99">
        <f>SUM(E169:E172)</f>
        <v>13841</v>
      </c>
      <c r="F173" s="132"/>
    </row>
    <row r="174" spans="1:6" ht="12.75">
      <c r="A174" s="311" t="s">
        <v>135</v>
      </c>
      <c r="B174" s="312"/>
      <c r="C174" s="51">
        <f>C167+C173</f>
        <v>36200</v>
      </c>
      <c r="D174" s="51">
        <f>D167+D173</f>
        <v>38571</v>
      </c>
      <c r="E174" s="51">
        <f>E167+E173</f>
        <v>40741</v>
      </c>
      <c r="F174" s="133"/>
    </row>
    <row r="175" spans="1:6" s="119" customFormat="1" ht="13.5" thickBot="1">
      <c r="A175" s="193"/>
      <c r="B175" s="170"/>
      <c r="C175" s="171"/>
      <c r="D175" s="171"/>
      <c r="E175" s="171"/>
      <c r="F175" s="194"/>
    </row>
    <row r="176" spans="1:6" ht="13.5" customHeight="1" thickBot="1">
      <c r="A176" s="203" t="s">
        <v>169</v>
      </c>
      <c r="B176" s="204"/>
      <c r="C176" s="157">
        <f>C77+C127</f>
        <v>78000</v>
      </c>
      <c r="D176" s="157">
        <f>D77+D127</f>
        <v>91100</v>
      </c>
      <c r="E176" s="199"/>
      <c r="F176" s="158"/>
    </row>
    <row r="177" spans="1:6" s="174" customFormat="1" ht="13.5" thickBot="1">
      <c r="A177" s="195"/>
      <c r="B177" s="196"/>
      <c r="C177" s="197"/>
      <c r="D177" s="197"/>
      <c r="E177" s="197"/>
      <c r="F177" s="198"/>
    </row>
    <row r="178" spans="1:6" ht="13.5" thickBot="1">
      <c r="A178" s="309" t="s">
        <v>107</v>
      </c>
      <c r="B178" s="310"/>
      <c r="C178" s="172">
        <f>C8+C12+C16+C47+C78+C85+C128+C150+C158+C162+C174</f>
        <v>679443</v>
      </c>
      <c r="D178" s="172">
        <f>D8+D12+D16+D47+D78+D85+D128+D150+D158+D162+D174</f>
        <v>679443</v>
      </c>
      <c r="E178" s="172">
        <f>E8+E12+E16+E47+E78+E85+E128+E150+E158+E162+E174</f>
        <v>679443</v>
      </c>
      <c r="F178" s="173"/>
    </row>
    <row r="180" spans="4:5" ht="12.75">
      <c r="D180" s="200"/>
      <c r="E180" s="200"/>
    </row>
    <row r="181" spans="4:5" ht="12.75">
      <c r="D181" s="200"/>
      <c r="E181" s="200"/>
    </row>
    <row r="182" spans="4:5" ht="12.75">
      <c r="D182" s="201"/>
      <c r="E182" s="201"/>
    </row>
  </sheetData>
  <sheetProtection/>
  <mergeCells count="83">
    <mergeCell ref="A124:B124"/>
    <mergeCell ref="A135:B135"/>
    <mergeCell ref="A136:F136"/>
    <mergeCell ref="A128:B128"/>
    <mergeCell ref="A127:B127"/>
    <mergeCell ref="A141:F141"/>
    <mergeCell ref="A129:F129"/>
    <mergeCell ref="A130:F130"/>
    <mergeCell ref="A146:B146"/>
    <mergeCell ref="A147:B147"/>
    <mergeCell ref="A148:B148"/>
    <mergeCell ref="A149:B149"/>
    <mergeCell ref="A178:B178"/>
    <mergeCell ref="A174:B174"/>
    <mergeCell ref="A163:F163"/>
    <mergeCell ref="A164:B164"/>
    <mergeCell ref="A167:B167"/>
    <mergeCell ref="A168:B168"/>
    <mergeCell ref="A176:B176"/>
    <mergeCell ref="A150:B150"/>
    <mergeCell ref="A151:F151"/>
    <mergeCell ref="A158:B158"/>
    <mergeCell ref="A173:B173"/>
    <mergeCell ref="A159:F159"/>
    <mergeCell ref="A162:B162"/>
    <mergeCell ref="A99:B99"/>
    <mergeCell ref="A100:F100"/>
    <mergeCell ref="A101:F101"/>
    <mergeCell ref="A104:F104"/>
    <mergeCell ref="A107:B107"/>
    <mergeCell ref="A108:B108"/>
    <mergeCell ref="A125:B125"/>
    <mergeCell ref="A126:B126"/>
    <mergeCell ref="A116:F116"/>
    <mergeCell ref="A109:B109"/>
    <mergeCell ref="A110:B110"/>
    <mergeCell ref="A111:F111"/>
    <mergeCell ref="A112:F112"/>
    <mergeCell ref="A123:B123"/>
    <mergeCell ref="A48:F48"/>
    <mergeCell ref="A98:B98"/>
    <mergeCell ref="A58:F58"/>
    <mergeCell ref="A61:B61"/>
    <mergeCell ref="A62:F62"/>
    <mergeCell ref="A67:F67"/>
    <mergeCell ref="A82:D82"/>
    <mergeCell ref="A90:D90"/>
    <mergeCell ref="A96:D96"/>
    <mergeCell ref="A84:B84"/>
    <mergeCell ref="A85:B85"/>
    <mergeCell ref="A86:F86"/>
    <mergeCell ref="A87:F87"/>
    <mergeCell ref="A46:B46"/>
    <mergeCell ref="A47:B47"/>
    <mergeCell ref="A49:F49"/>
    <mergeCell ref="A78:B78"/>
    <mergeCell ref="A79:F79"/>
    <mergeCell ref="A80:F80"/>
    <mergeCell ref="A77:B77"/>
    <mergeCell ref="A8:B8"/>
    <mergeCell ref="A10:F10"/>
    <mergeCell ref="A12:B12"/>
    <mergeCell ref="A25:F25"/>
    <mergeCell ref="A18:F18"/>
    <mergeCell ref="A19:F19"/>
    <mergeCell ref="A9:F9"/>
    <mergeCell ref="A14:F14"/>
    <mergeCell ref="A44:B44"/>
    <mergeCell ref="A45:B45"/>
    <mergeCell ref="A13:F13"/>
    <mergeCell ref="A32:B32"/>
    <mergeCell ref="A33:F33"/>
    <mergeCell ref="A37:F37"/>
    <mergeCell ref="A43:B43"/>
    <mergeCell ref="A16:B16"/>
    <mergeCell ref="A1:F1"/>
    <mergeCell ref="A2:F2"/>
    <mergeCell ref="A5:F5"/>
    <mergeCell ref="A6:F6"/>
    <mergeCell ref="A73:B73"/>
    <mergeCell ref="A74:B74"/>
    <mergeCell ref="A75:B75"/>
    <mergeCell ref="A76:B76"/>
  </mergeCells>
  <printOptions horizontalCentered="1" verticalCentered="1"/>
  <pageMargins left="0.35433070866141736" right="0.31496062992125984" top="0.4330708661417323" bottom="0.56" header="0.31496062992125984" footer="0.26"/>
  <pageSetup fitToHeight="0" fitToWidth="1" horizontalDpi="300" verticalDpi="300" orientation="landscape" paperSize="9" r:id="rId1"/>
  <headerFooter alignWithMargins="0">
    <oddFooter>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u1</cp:lastModifiedBy>
  <cp:lastPrinted>2010-05-26T07:23:02Z</cp:lastPrinted>
  <dcterms:created xsi:type="dcterms:W3CDTF">2010-03-05T09:38:51Z</dcterms:created>
  <dcterms:modified xsi:type="dcterms:W3CDTF">2010-06-02T08:36:18Z</dcterms:modified>
  <cp:category/>
  <cp:version/>
  <cp:contentType/>
  <cp:contentStatus/>
</cp:coreProperties>
</file>