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4365" windowWidth="7545" windowHeight="4770" activeTab="0"/>
  </bookViews>
  <sheets>
    <sheet name="ZRS 2013, výhled ZRS 2014 a2015" sheetId="1" r:id="rId1"/>
  </sheets>
  <definedNames>
    <definedName name="_xlnm.Print_Titles" localSheetId="0">'ZRS 2013, výhled ZRS 2014 a2015'!$2:$2</definedName>
    <definedName name="_xlnm.Print_Area" localSheetId="0">'ZRS 2013, výhled ZRS 2014 a2015'!$A$1:$E$201</definedName>
  </definedNames>
  <calcPr fullCalcOnLoad="1"/>
</workbook>
</file>

<file path=xl/sharedStrings.xml><?xml version="1.0" encoding="utf-8"?>
<sst xmlns="http://schemas.openxmlformats.org/spreadsheetml/2006/main" count="270" uniqueCount="155">
  <si>
    <t>Region / země</t>
  </si>
  <si>
    <r>
      <t xml:space="preserve">Objem finančních prostředků </t>
    </r>
    <r>
      <rPr>
        <b/>
        <sz val="9"/>
        <color indexed="8"/>
        <rFont val="Arial"/>
        <family val="2"/>
      </rPr>
      <t>2013</t>
    </r>
  </si>
  <si>
    <t>Etiopie</t>
  </si>
  <si>
    <t xml:space="preserve">Moldavsko </t>
  </si>
  <si>
    <t>Mongolsko</t>
  </si>
  <si>
    <t>Kambodža</t>
  </si>
  <si>
    <t>Bosna a Hercegovina</t>
  </si>
  <si>
    <t>Srbsko</t>
  </si>
  <si>
    <t>Palestina</t>
  </si>
  <si>
    <t>Zambie</t>
  </si>
  <si>
    <t>Kosovo</t>
  </si>
  <si>
    <t>Moldavsko</t>
  </si>
  <si>
    <t>Gruzie</t>
  </si>
  <si>
    <t>Vietnam</t>
  </si>
  <si>
    <t>Jemen</t>
  </si>
  <si>
    <t>Afghánistán</t>
  </si>
  <si>
    <t>Podpora chovu skotu</t>
  </si>
  <si>
    <r>
      <t xml:space="preserve">Objem finančních prostředků </t>
    </r>
    <r>
      <rPr>
        <b/>
        <sz val="9"/>
        <color indexed="8"/>
        <rFont val="Arial"/>
        <family val="2"/>
      </rPr>
      <t>2014</t>
    </r>
  </si>
  <si>
    <t>Podpora vzdělávání</t>
  </si>
  <si>
    <t>Podpora zdravotnických služeb</t>
  </si>
  <si>
    <t>Podpora sociálního rozvoje</t>
  </si>
  <si>
    <t>Podpora sociálních služeb</t>
  </si>
  <si>
    <t>Podpora primární zdravotnické péče</t>
  </si>
  <si>
    <t>Ochrana životního prostředí</t>
  </si>
  <si>
    <t>Ochrana a monitoring vodních zdrojů</t>
  </si>
  <si>
    <t>Ochrana vodních zdrojů a zajištění přístupu k pitné vodě</t>
  </si>
  <si>
    <t>Podpora efektivního využívání nerostných surovin</t>
  </si>
  <si>
    <t>Podpora trhu práce</t>
  </si>
  <si>
    <t>Udržitelné zdroje energie</t>
  </si>
  <si>
    <t>Přenos zkušeností z  transformace státní správy a budování občanské společnosti</t>
  </si>
  <si>
    <t>Posilování energetické soběstačnosti</t>
  </si>
  <si>
    <t>Rozvoj energetické infrastruktury</t>
  </si>
  <si>
    <t>Využívání obnovitelných zdrojů na lokální úrovni</t>
  </si>
  <si>
    <t>Posilování energetické účinnosti</t>
  </si>
  <si>
    <t>Podpora zemědělské produkce</t>
  </si>
  <si>
    <t xml:space="preserve">Ochrana půdy a podpora drobných zemědělců                  </t>
  </si>
  <si>
    <t>Zvyšování konkurenceschopnosti a efektivity zemědělství</t>
  </si>
  <si>
    <t>Podpora drobných zemědělců</t>
  </si>
  <si>
    <t>Zvyšování efektivity zemědělské produkce</t>
  </si>
  <si>
    <t>Spolupráce při řešení starých ekologických zátěží</t>
  </si>
  <si>
    <t>CELKEM témata rozvojové spolupráce</t>
  </si>
  <si>
    <t>CELKEM programové země</t>
  </si>
  <si>
    <t>Teritoriální struktura ZRS</t>
  </si>
  <si>
    <t>CELKEM rozvojové země</t>
  </si>
  <si>
    <t>CELKEM projektové země</t>
  </si>
  <si>
    <t>CELKEM ostatní země</t>
  </si>
  <si>
    <t>Sektorová struktura ZRS</t>
  </si>
  <si>
    <t>Vzdělávání</t>
  </si>
  <si>
    <t>Zdravotnictví</t>
  </si>
  <si>
    <t>Zásobování vodou a sanitace</t>
  </si>
  <si>
    <t>Státní správa a občanská společnost</t>
  </si>
  <si>
    <t>Ostatní sociální infrastruktura a služby</t>
  </si>
  <si>
    <t>Výroba a dodávky energie</t>
  </si>
  <si>
    <t>Obchod a další služby</t>
  </si>
  <si>
    <t>Zemědělství, lesnictví a rybolov</t>
  </si>
  <si>
    <t>Průmysl, těžba surovin a stavebnictví</t>
  </si>
  <si>
    <t>Podpora cílené sociální asistence</t>
  </si>
  <si>
    <t>Lokálně udržitelné zdroje energie</t>
  </si>
  <si>
    <t>Programové země</t>
  </si>
  <si>
    <t>Projektové země</t>
  </si>
  <si>
    <t>Ostatní země</t>
  </si>
  <si>
    <t>CELKEM sektory rozvojové spolupráce</t>
  </si>
  <si>
    <t xml:space="preserve">Název tématu rozvojové spolupráce </t>
  </si>
  <si>
    <t>Prevence katastrof a připravenost na jejich řešení</t>
  </si>
  <si>
    <t>Obecná ochrana životního prostředí</t>
  </si>
  <si>
    <t>Protipovodňová ochrana</t>
  </si>
  <si>
    <t xml:space="preserve">Řízení geodynamických rizik            </t>
  </si>
  <si>
    <t>Podpora systému zásobování pitnou vodou a rozvoj odpadového hospodářství</t>
  </si>
  <si>
    <t>Podpora zemědělského vzdělávání</t>
  </si>
  <si>
    <t>Zlepšování zdravotnické péče</t>
  </si>
  <si>
    <t>Rozvoj vzdělávání</t>
  </si>
  <si>
    <t>Podpora malých a středních podnikatelů a ekonomického rozvoje</t>
  </si>
  <si>
    <t>Podpora podnikatelského prostředí a ekonomického rozvoje</t>
  </si>
  <si>
    <r>
      <t xml:space="preserve">Objem finančních prostředků </t>
    </r>
    <r>
      <rPr>
        <b/>
        <sz val="9"/>
        <color indexed="8"/>
        <rFont val="Arial"/>
        <family val="2"/>
      </rPr>
      <t>2015</t>
    </r>
  </si>
  <si>
    <t>Nové (dosud nespecifikované) projekty v r. 2015</t>
  </si>
  <si>
    <t>ČR</t>
  </si>
  <si>
    <t xml:space="preserve">Globální rozvojové vzdělávání a osvěta </t>
  </si>
  <si>
    <t>Posilování kapacit a partnerství nestátních neziskových organizací</t>
  </si>
  <si>
    <t>Posilování kapacit platforem nestátních subjektů pro rozvojovou spolupráci</t>
  </si>
  <si>
    <t>Prioritní země</t>
  </si>
  <si>
    <t>Podpora rozvojových aktivit krajů a obcí v prioritních zemích ZRS ČR</t>
  </si>
  <si>
    <t>Rozvojové země</t>
  </si>
  <si>
    <t>Podpora trojstranných projektů českých subjektů</t>
  </si>
  <si>
    <t>CELKEM dotační programy v gesci ČRA</t>
  </si>
  <si>
    <t>Administrativní náklady</t>
  </si>
  <si>
    <t>ČR a rozvojové země</t>
  </si>
  <si>
    <t xml:space="preserve">Další činnosti spojené s projektovým řízením, monitoringem, kontrolou a prezentací ZRS </t>
  </si>
  <si>
    <t>CELKEM administrativní náklady ČRA</t>
  </si>
  <si>
    <t>Projekty realizované ve spolupráci s UNDP</t>
  </si>
  <si>
    <t>Zapojování českých dobrovolníků do programů UNV</t>
  </si>
  <si>
    <t>Zajištění provozu Národního kontaktního místa pro spolupráci s dobrovolníky OSN</t>
  </si>
  <si>
    <t>Informační a osvětový program o ZRS ČR</t>
  </si>
  <si>
    <t>Externí evaluace a kontrola ZRS</t>
  </si>
  <si>
    <t>Místní síly při ZÚ</t>
  </si>
  <si>
    <t xml:space="preserve">CELKEM koordinace ZRS ČR </t>
  </si>
  <si>
    <t>Témata a programy realizované v gesci jiných resortů (výjimka z transformace ZRS)</t>
  </si>
  <si>
    <t>Ministerstvo školství, mládeže a tělovýchovy (Program vládních stipendií)</t>
  </si>
  <si>
    <t>Ministerstvo zdravotnictví</t>
  </si>
  <si>
    <t>CELKEM témata a programy realizované v gesci jiných resortů (výjimka z transformace ZRS)</t>
  </si>
  <si>
    <t>Humanitární pomoc</t>
  </si>
  <si>
    <t>Transformační spolupráce</t>
  </si>
  <si>
    <t>CELKEM ZRS ČR</t>
  </si>
  <si>
    <t>Vysílání českých učitelů do rozvojových zemí</t>
  </si>
  <si>
    <t xml:space="preserve">Rozvojové projekty MZV </t>
  </si>
  <si>
    <t>Ochrana vodních zdrojů</t>
  </si>
  <si>
    <t>Podpora sociální infrastruktury</t>
  </si>
  <si>
    <t>Další rozvojové aktivity - v gesci ČRA</t>
  </si>
  <si>
    <t>CELKEM Afghánistán</t>
  </si>
  <si>
    <t>CELKEM Bosna a Hercegovina</t>
  </si>
  <si>
    <t>CELKEM Etiopie</t>
  </si>
  <si>
    <t>CELKEM Moldavsko</t>
  </si>
  <si>
    <t>CELKEM Mongolsko</t>
  </si>
  <si>
    <t>CELKEM Gruzie</t>
  </si>
  <si>
    <t>CELKEM Kambodža</t>
  </si>
  <si>
    <t>CELKEM Kosovo</t>
  </si>
  <si>
    <t>CELKEM Palestina</t>
  </si>
  <si>
    <t>CELKEM Srbsko</t>
  </si>
  <si>
    <t>CELKEM Jemen</t>
  </si>
  <si>
    <t>CELKEM Vietnam</t>
  </si>
  <si>
    <t>CELKEM Zambie</t>
  </si>
  <si>
    <t xml:space="preserve"> Ostatní země</t>
  </si>
  <si>
    <t>Dotační programy pro NNO, kraje a vysoké školy</t>
  </si>
  <si>
    <t xml:space="preserve">Malé lokální rozvojové projekty realizované při ZÚ </t>
  </si>
  <si>
    <t>Projekty obchodního partnerství s rozvojovým dopadem (B2B v ZRS)</t>
  </si>
  <si>
    <t>Koordinace ZRS ČR (kromě administrativních nákladů ČRA)</t>
  </si>
  <si>
    <t>Zdravotní péče o vládní stipendisty</t>
  </si>
  <si>
    <t xml:space="preserve">Pozn. Finanční částky alokované pro rok 2015 budou rozděleny v návaznosti na střednědobou evaluaci spolupráce s prioritními zeměmi ZRS ČR dle Koncepce ZRS na období 2010-2017 (Usnesení vlády č.366 z 24. května 2010) v roce 2014.  </t>
  </si>
  <si>
    <t>Zahraniční studenti přijatí ke studiu na VVŠ v ČR včetně související agendy</t>
  </si>
  <si>
    <t>CELKEM další finanční prostředky v gesci ČRA</t>
  </si>
  <si>
    <t>CELKEM prostředky v gesci ČRA (témata a další finanční prostředky)</t>
  </si>
  <si>
    <t>Další prostředky v gesci ČRA</t>
  </si>
  <si>
    <t>CELKEM další prostředky v gesci MZV</t>
  </si>
  <si>
    <t>Další prostředky v gesci MZV</t>
  </si>
  <si>
    <t>Témata rozvojové spolupráce</t>
  </si>
  <si>
    <t>Ministerstvo zahraničních věcí (MZV)</t>
  </si>
  <si>
    <t>MZV Bilaterální rozvojová spolupráce</t>
  </si>
  <si>
    <t>Ministerstvo zahraničních věcí (MZV) - celkem</t>
  </si>
  <si>
    <t>Ministerstvo školství, mládeže a tělovýchovy</t>
  </si>
  <si>
    <t>Celkem rozvojové projekty MZV</t>
  </si>
  <si>
    <t>Celkem ostatní rozvojové projekty</t>
  </si>
  <si>
    <t>CELKEM další rozvojové aktivity v gesci MZV</t>
  </si>
  <si>
    <t>Podpora řízení a kontroly rozvojových projektů na ZÚ v prioritních zemích</t>
  </si>
  <si>
    <t xml:space="preserve">      Témata rozvojové spolupráce v roce 2013 dle zemí a výhled jejich financování v letech 2014 a 2015 (v tis. Kč)                                Příloha č. 1</t>
  </si>
  <si>
    <t>Rozvojové projekty ve spolupráci s mezinárodními organizacemi</t>
  </si>
  <si>
    <t>Projekty realizované ve spolupráci s mezinárodními organizacemi (např. UNFPA, UNICEF, WFP, FAO apod.)</t>
  </si>
  <si>
    <t>Podpora drobných vodohospodářských projektů a zavlažování</t>
  </si>
  <si>
    <t>Transformační ekonomická a finanční spolupráce (ve spolupráci s MF)</t>
  </si>
  <si>
    <t>Projekty Aid for Trade (ve spolupráci s MPaO)</t>
  </si>
  <si>
    <t>Rozvojová spolupráce státní správy</t>
  </si>
  <si>
    <t>Výdaje za platy, ostatní platby za provedenou práci a pojistné (počet zaměstnanců:19)</t>
  </si>
  <si>
    <t>Rozvojové aktivity ve spolupráci s dalšími institucemi státní správy</t>
  </si>
  <si>
    <t>Celkem rozvojové aktivity ve spolupráci s dalšími institucemi státní správy</t>
  </si>
  <si>
    <t>Ostatní provozní výdaje na chod ČRA</t>
  </si>
  <si>
    <t xml:space="preserve">Další rozvojové aktivity </t>
  </si>
  <si>
    <t>Projekty v oblasti bezpečnosti a prevence nelegální migrace (ve spolupráci s MV)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</si>
</sst>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sz val="8"/>
      <color indexed="12"/>
      <name val="Arial CE"/>
      <family val="0"/>
    </font>
    <font>
      <b/>
      <sz val="9"/>
      <name val="Arial CE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9"/>
      <color indexed="12"/>
      <name val="Arial"/>
      <family val="2"/>
    </font>
    <font>
      <u val="single"/>
      <sz val="10"/>
      <color indexed="8"/>
      <name val="Arial"/>
      <family val="2"/>
    </font>
    <font>
      <b/>
      <u val="single"/>
      <sz val="8"/>
      <color indexed="10"/>
      <name val="Arial"/>
      <family val="2"/>
    </font>
    <font>
      <sz val="10"/>
      <color indexed="12"/>
      <name val="Arial CE"/>
      <family val="0"/>
    </font>
    <font>
      <b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21" borderId="5" applyNumberFormat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6" fillId="0" borderId="14" xfId="55" applyFont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14" xfId="55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3" fontId="9" fillId="22" borderId="17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3" fontId="4" fillId="22" borderId="17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6" fillId="0" borderId="20" xfId="0" applyFont="1" applyFill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/>
    </xf>
    <xf numFmtId="0" fontId="6" fillId="0" borderId="20" xfId="55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3" fontId="7" fillId="22" borderId="17" xfId="0" applyNumberFormat="1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/>
    </xf>
    <xf numFmtId="0" fontId="6" fillId="0" borderId="24" xfId="55" applyFont="1" applyBorder="1" applyAlignment="1">
      <alignment horizontal="left" vertical="center" wrapText="1"/>
      <protection/>
    </xf>
    <xf numFmtId="0" fontId="0" fillId="11" borderId="25" xfId="0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/>
    </xf>
    <xf numFmtId="3" fontId="8" fillId="0" borderId="20" xfId="0" applyNumberFormat="1" applyFont="1" applyBorder="1" applyAlignment="1">
      <alignment/>
    </xf>
    <xf numFmtId="0" fontId="0" fillId="22" borderId="19" xfId="0" applyFill="1" applyBorder="1" applyAlignment="1">
      <alignment/>
    </xf>
    <xf numFmtId="0" fontId="0" fillId="0" borderId="0" xfId="0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11" borderId="29" xfId="0" applyFill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0" fillId="11" borderId="0" xfId="0" applyFill="1" applyBorder="1" applyAlignment="1">
      <alignment/>
    </xf>
    <xf numFmtId="0" fontId="6" fillId="0" borderId="13" xfId="0" applyFont="1" applyBorder="1" applyAlignment="1">
      <alignment horizontal="center"/>
    </xf>
    <xf numFmtId="0" fontId="0" fillId="11" borderId="31" xfId="0" applyFill="1" applyBorder="1" applyAlignment="1">
      <alignment/>
    </xf>
    <xf numFmtId="0" fontId="0" fillId="11" borderId="17" xfId="0" applyFill="1" applyBorder="1" applyAlignment="1">
      <alignment/>
    </xf>
    <xf numFmtId="0" fontId="0" fillId="0" borderId="32" xfId="0" applyBorder="1" applyAlignment="1">
      <alignment/>
    </xf>
    <xf numFmtId="0" fontId="0" fillId="22" borderId="0" xfId="0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 wrapText="1"/>
    </xf>
    <xf numFmtId="3" fontId="30" fillId="0" borderId="14" xfId="0" applyNumberFormat="1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3" fontId="8" fillId="0" borderId="34" xfId="0" applyNumberFormat="1" applyFont="1" applyBorder="1" applyAlignment="1">
      <alignment/>
    </xf>
    <xf numFmtId="0" fontId="6" fillId="0" borderId="34" xfId="0" applyFont="1" applyFill="1" applyBorder="1" applyAlignment="1">
      <alignment horizontal="left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3" fontId="4" fillId="11" borderId="17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35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/>
    </xf>
    <xf numFmtId="0" fontId="5" fillId="25" borderId="37" xfId="0" applyFont="1" applyFill="1" applyBorder="1" applyAlignment="1">
      <alignment horizontal="left" vertical="center"/>
    </xf>
    <xf numFmtId="0" fontId="5" fillId="25" borderId="35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/>
    </xf>
    <xf numFmtId="3" fontId="8" fillId="0" borderId="35" xfId="0" applyNumberFormat="1" applyFont="1" applyBorder="1" applyAlignment="1">
      <alignment/>
    </xf>
    <xf numFmtId="3" fontId="9" fillId="22" borderId="38" xfId="0" applyNumberFormat="1" applyFont="1" applyFill="1" applyBorder="1" applyAlignment="1">
      <alignment vertical="center" wrapText="1"/>
    </xf>
    <xf numFmtId="3" fontId="9" fillId="22" borderId="39" xfId="0" applyNumberFormat="1" applyFont="1" applyFill="1" applyBorder="1" applyAlignment="1">
      <alignment vertical="center" wrapText="1"/>
    </xf>
    <xf numFmtId="0" fontId="5" fillId="25" borderId="40" xfId="0" applyFont="1" applyFill="1" applyBorder="1" applyAlignment="1">
      <alignment horizontal="left" vertical="center"/>
    </xf>
    <xf numFmtId="0" fontId="5" fillId="25" borderId="41" xfId="0" applyFont="1" applyFill="1" applyBorder="1" applyAlignment="1">
      <alignment horizontal="left" vertical="center"/>
    </xf>
    <xf numFmtId="3" fontId="8" fillId="0" borderId="42" xfId="0" applyNumberFormat="1" applyFont="1" applyBorder="1" applyAlignment="1">
      <alignment/>
    </xf>
    <xf numFmtId="3" fontId="4" fillId="11" borderId="38" xfId="0" applyNumberFormat="1" applyFont="1" applyFill="1" applyBorder="1" applyAlignment="1">
      <alignment horizontal="right" vertical="center" wrapText="1"/>
    </xf>
    <xf numFmtId="3" fontId="29" fillId="0" borderId="43" xfId="0" applyNumberFormat="1" applyFont="1" applyFill="1" applyBorder="1" applyAlignment="1">
      <alignment horizontal="right" vertical="center" wrapText="1"/>
    </xf>
    <xf numFmtId="3" fontId="8" fillId="0" borderId="44" xfId="0" applyNumberFormat="1" applyFont="1" applyBorder="1" applyAlignment="1">
      <alignment/>
    </xf>
    <xf numFmtId="3" fontId="9" fillId="22" borderId="25" xfId="0" applyNumberFormat="1" applyFont="1" applyFill="1" applyBorder="1" applyAlignment="1">
      <alignment vertical="center" wrapText="1"/>
    </xf>
    <xf numFmtId="3" fontId="9" fillId="22" borderId="45" xfId="0" applyNumberFormat="1" applyFont="1" applyFill="1" applyBorder="1" applyAlignment="1">
      <alignment vertical="center" wrapText="1"/>
    </xf>
    <xf numFmtId="3" fontId="4" fillId="11" borderId="46" xfId="0" applyNumberFormat="1" applyFont="1" applyFill="1" applyBorder="1" applyAlignment="1">
      <alignment horizontal="right" vertical="center" wrapText="1"/>
    </xf>
    <xf numFmtId="3" fontId="6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right" vertical="center" wrapText="1"/>
    </xf>
    <xf numFmtId="3" fontId="6" fillId="0" borderId="48" xfId="0" applyNumberFormat="1" applyFont="1" applyFill="1" applyBorder="1" applyAlignment="1">
      <alignment horizontal="right" vertical="center" wrapText="1"/>
    </xf>
    <xf numFmtId="3" fontId="6" fillId="0" borderId="49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 horizontal="right" vertical="center" wrapText="1"/>
    </xf>
    <xf numFmtId="3" fontId="6" fillId="0" borderId="50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 horizontal="right" vertical="center" wrapText="1"/>
    </xf>
    <xf numFmtId="3" fontId="8" fillId="0" borderId="47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7" fillId="25" borderId="32" xfId="0" applyFont="1" applyFill="1" applyBorder="1" applyAlignment="1">
      <alignment horizontal="left" vertical="center" wrapText="1"/>
    </xf>
    <xf numFmtId="3" fontId="8" fillId="25" borderId="52" xfId="0" applyNumberFormat="1" applyFont="1" applyFill="1" applyBorder="1" applyAlignment="1">
      <alignment vertical="center" wrapText="1"/>
    </xf>
    <xf numFmtId="3" fontId="8" fillId="25" borderId="24" xfId="0" applyNumberFormat="1" applyFont="1" applyFill="1" applyBorder="1" applyAlignment="1">
      <alignment vertical="center" wrapText="1"/>
    </xf>
    <xf numFmtId="3" fontId="8" fillId="25" borderId="45" xfId="0" applyNumberFormat="1" applyFont="1" applyFill="1" applyBorder="1" applyAlignment="1">
      <alignment vertical="center" wrapText="1"/>
    </xf>
    <xf numFmtId="0" fontId="0" fillId="25" borderId="0" xfId="0" applyFont="1" applyFill="1" applyBorder="1" applyAlignment="1">
      <alignment/>
    </xf>
    <xf numFmtId="0" fontId="7" fillId="25" borderId="53" xfId="0" applyFont="1" applyFill="1" applyBorder="1" applyAlignment="1">
      <alignment horizontal="left" vertical="center"/>
    </xf>
    <xf numFmtId="3" fontId="8" fillId="25" borderId="54" xfId="0" applyNumberFormat="1" applyFont="1" applyFill="1" applyBorder="1" applyAlignment="1">
      <alignment vertical="center" wrapText="1"/>
    </xf>
    <xf numFmtId="3" fontId="8" fillId="25" borderId="26" xfId="0" applyNumberFormat="1" applyFont="1" applyFill="1" applyBorder="1" applyAlignment="1">
      <alignment vertical="center" wrapText="1"/>
    </xf>
    <xf numFmtId="3" fontId="30" fillId="0" borderId="34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6" fillId="0" borderId="14" xfId="0" applyFont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4" fillId="26" borderId="17" xfId="0" applyNumberFormat="1" applyFont="1" applyFill="1" applyBorder="1" applyAlignment="1">
      <alignment horizontal="right" vertical="center" wrapText="1"/>
    </xf>
    <xf numFmtId="3" fontId="4" fillId="26" borderId="55" xfId="0" applyNumberFormat="1" applyFont="1" applyFill="1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 wrapText="1"/>
    </xf>
    <xf numFmtId="3" fontId="7" fillId="26" borderId="17" xfId="0" applyNumberFormat="1" applyFont="1" applyFill="1" applyBorder="1" applyAlignment="1">
      <alignment horizontal="right" vertical="center" wrapText="1"/>
    </xf>
    <xf numFmtId="3" fontId="7" fillId="26" borderId="55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4" fillId="26" borderId="17" xfId="0" applyNumberFormat="1" applyFont="1" applyFill="1" applyBorder="1" applyAlignment="1">
      <alignment horizontal="right" vertical="center" wrapText="1"/>
    </xf>
    <xf numFmtId="3" fontId="4" fillId="26" borderId="55" xfId="0" applyNumberFormat="1" applyFont="1" applyFill="1" applyBorder="1" applyAlignment="1">
      <alignment horizontal="right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Fill="1" applyBorder="1" applyAlignment="1">
      <alignment horizontal="right" vertical="center" wrapText="1"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58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0" fontId="34" fillId="0" borderId="5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3" fontId="6" fillId="0" borderId="58" xfId="0" applyNumberFormat="1" applyFont="1" applyFill="1" applyBorder="1" applyAlignment="1">
      <alignment horizontal="right" vertical="center" wrapText="1"/>
    </xf>
    <xf numFmtId="3" fontId="7" fillId="26" borderId="17" xfId="0" applyNumberFormat="1" applyFont="1" applyFill="1" applyBorder="1" applyAlignment="1">
      <alignment horizontal="right" vertical="center" wrapText="1"/>
    </xf>
    <xf numFmtId="0" fontId="0" fillId="26" borderId="0" xfId="0" applyFill="1" applyAlignment="1">
      <alignment/>
    </xf>
    <xf numFmtId="0" fontId="30" fillId="25" borderId="53" xfId="0" applyFont="1" applyFill="1" applyBorder="1" applyAlignment="1">
      <alignment horizontal="left" vertical="center"/>
    </xf>
    <xf numFmtId="0" fontId="30" fillId="25" borderId="32" xfId="0" applyFont="1" applyFill="1" applyBorder="1" applyAlignment="1">
      <alignment horizontal="left" vertical="center" wrapText="1"/>
    </xf>
    <xf numFmtId="0" fontId="30" fillId="25" borderId="3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left" vertical="center" wrapText="1"/>
    </xf>
    <xf numFmtId="0" fontId="4" fillId="22" borderId="61" xfId="0" applyFont="1" applyFill="1" applyBorder="1" applyAlignment="1">
      <alignment horizontal="left" vertical="center" wrapText="1"/>
    </xf>
    <xf numFmtId="0" fontId="4" fillId="22" borderId="3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8" fillId="0" borderId="50" xfId="0" applyNumberFormat="1" applyFont="1" applyFill="1" applyBorder="1" applyAlignment="1">
      <alignment horizontal="right" vertical="center" wrapText="1"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22" xfId="0" applyFont="1" applyFill="1" applyBorder="1" applyAlignment="1">
      <alignment horizontal="lef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0" borderId="4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62" xfId="0" applyFont="1" applyBorder="1" applyAlignment="1">
      <alignment/>
    </xf>
    <xf numFmtId="0" fontId="36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left" vertical="center" wrapText="1"/>
    </xf>
    <xf numFmtId="3" fontId="8" fillId="0" borderId="34" xfId="0" applyNumberFormat="1" applyFont="1" applyFill="1" applyBorder="1" applyAlignment="1">
      <alignment horizontal="right" vertical="center"/>
    </xf>
    <xf numFmtId="0" fontId="28" fillId="0" borderId="53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49" fontId="28" fillId="0" borderId="32" xfId="0" applyNumberFormat="1" applyFont="1" applyFill="1" applyBorder="1" applyAlignment="1">
      <alignment horizontal="center" vertical="center" wrapText="1"/>
    </xf>
    <xf numFmtId="49" fontId="28" fillId="0" borderId="45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8" fillId="0" borderId="5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4" fillId="22" borderId="63" xfId="0" applyFont="1" applyFill="1" applyBorder="1" applyAlignment="1">
      <alignment horizontal="left" vertical="center" wrapText="1"/>
    </xf>
    <xf numFmtId="3" fontId="4" fillId="22" borderId="39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3" fontId="6" fillId="0" borderId="64" xfId="0" applyNumberFormat="1" applyFont="1" applyFill="1" applyBorder="1" applyAlignment="1">
      <alignment horizontal="right" vertical="center" wrapText="1"/>
    </xf>
    <xf numFmtId="0" fontId="4" fillId="22" borderId="65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4" fillId="22" borderId="55" xfId="0" applyNumberFormat="1" applyFont="1" applyFill="1" applyBorder="1" applyAlignment="1">
      <alignment horizontal="right" vertical="center" wrapText="1"/>
    </xf>
    <xf numFmtId="3" fontId="4" fillId="22" borderId="64" xfId="0" applyNumberFormat="1" applyFont="1" applyFill="1" applyBorder="1" applyAlignment="1">
      <alignment horizontal="right" vertical="center" wrapText="1"/>
    </xf>
    <xf numFmtId="3" fontId="4" fillId="11" borderId="55" xfId="0" applyNumberFormat="1" applyFont="1" applyFill="1" applyBorder="1" applyAlignment="1">
      <alignment horizontal="right" vertical="center" wrapText="1"/>
    </xf>
    <xf numFmtId="3" fontId="8" fillId="0" borderId="48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Fill="1" applyBorder="1" applyAlignment="1">
      <alignment horizontal="right" vertical="center" wrapText="1"/>
    </xf>
    <xf numFmtId="3" fontId="7" fillId="26" borderId="55" xfId="0" applyNumberFormat="1" applyFont="1" applyFill="1" applyBorder="1" applyAlignment="1">
      <alignment horizontal="right" vertical="center" wrapText="1"/>
    </xf>
    <xf numFmtId="3" fontId="7" fillId="22" borderId="55" xfId="0" applyNumberFormat="1" applyFont="1" applyFill="1" applyBorder="1" applyAlignment="1">
      <alignment horizontal="right" vertical="center" wrapText="1"/>
    </xf>
    <xf numFmtId="0" fontId="5" fillId="25" borderId="32" xfId="0" applyFont="1" applyFill="1" applyBorder="1" applyAlignment="1">
      <alignment horizontal="left" vertical="center"/>
    </xf>
    <xf numFmtId="3" fontId="29" fillId="0" borderId="66" xfId="0" applyNumberFormat="1" applyFont="1" applyFill="1" applyBorder="1" applyAlignment="1">
      <alignment horizontal="right" vertical="center" wrapText="1"/>
    </xf>
    <xf numFmtId="3" fontId="29" fillId="0" borderId="47" xfId="0" applyNumberFormat="1" applyFont="1" applyFill="1" applyBorder="1" applyAlignment="1">
      <alignment horizontal="right" vertical="center" wrapText="1"/>
    </xf>
    <xf numFmtId="3" fontId="30" fillId="0" borderId="47" xfId="0" applyNumberFormat="1" applyFont="1" applyFill="1" applyBorder="1" applyAlignment="1">
      <alignment horizontal="right" vertical="center" wrapText="1"/>
    </xf>
    <xf numFmtId="3" fontId="30" fillId="0" borderId="4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26" borderId="0" xfId="0" applyFill="1" applyBorder="1" applyAlignment="1">
      <alignment/>
    </xf>
    <xf numFmtId="0" fontId="7" fillId="22" borderId="67" xfId="0" applyFont="1" applyFill="1" applyBorder="1" applyAlignment="1">
      <alignment vertical="center"/>
    </xf>
    <xf numFmtId="0" fontId="7" fillId="22" borderId="17" xfId="0" applyFont="1" applyFill="1" applyBorder="1" applyAlignment="1">
      <alignment vertical="center"/>
    </xf>
    <xf numFmtId="0" fontId="0" fillId="22" borderId="0" xfId="0" applyFill="1" applyAlignment="1">
      <alignment/>
    </xf>
    <xf numFmtId="3" fontId="7" fillId="4" borderId="17" xfId="0" applyNumberFormat="1" applyFont="1" applyFill="1" applyBorder="1" applyAlignment="1">
      <alignment horizontal="right" vertical="center" wrapText="1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7" fillId="7" borderId="67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3" fontId="7" fillId="7" borderId="17" xfId="0" applyNumberFormat="1" applyFont="1" applyFill="1" applyBorder="1" applyAlignment="1">
      <alignment horizontal="right" vertical="center" wrapText="1"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3" fontId="7" fillId="3" borderId="17" xfId="0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37" fillId="22" borderId="53" xfId="0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45" xfId="0" applyFill="1" applyBorder="1" applyAlignment="1">
      <alignment/>
    </xf>
    <xf numFmtId="3" fontId="7" fillId="7" borderId="55" xfId="0" applyNumberFormat="1" applyFont="1" applyFill="1" applyBorder="1" applyAlignment="1">
      <alignment horizontal="right" vertical="center" wrapText="1"/>
    </xf>
    <xf numFmtId="3" fontId="7" fillId="4" borderId="55" xfId="0" applyNumberFormat="1" applyFont="1" applyFill="1" applyBorder="1" applyAlignment="1">
      <alignment horizontal="right" vertical="center" wrapText="1"/>
    </xf>
    <xf numFmtId="3" fontId="7" fillId="3" borderId="55" xfId="0" applyNumberFormat="1" applyFont="1" applyFill="1" applyBorder="1" applyAlignment="1">
      <alignment horizontal="right" vertical="center" wrapText="1"/>
    </xf>
    <xf numFmtId="0" fontId="7" fillId="0" borderId="6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0" borderId="55" xfId="0" applyNumberFormat="1" applyFont="1" applyFill="1" applyBorder="1" applyAlignment="1">
      <alignment horizontal="right" vertical="center" wrapText="1"/>
    </xf>
    <xf numFmtId="3" fontId="4" fillId="26" borderId="25" xfId="0" applyNumberFormat="1" applyFont="1" applyFill="1" applyBorder="1" applyAlignment="1">
      <alignment horizontal="right" vertical="center" wrapText="1"/>
    </xf>
    <xf numFmtId="3" fontId="4" fillId="26" borderId="68" xfId="0" applyNumberFormat="1" applyFont="1" applyFill="1" applyBorder="1" applyAlignment="1">
      <alignment horizontal="right" vertical="center" wrapText="1"/>
    </xf>
    <xf numFmtId="0" fontId="0" fillId="0" borderId="69" xfId="0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8" fillId="11" borderId="32" xfId="0" applyFont="1" applyFill="1" applyBorder="1" applyAlignment="1">
      <alignment/>
    </xf>
    <xf numFmtId="3" fontId="6" fillId="0" borderId="70" xfId="0" applyNumberFormat="1" applyFont="1" applyFill="1" applyBorder="1" applyAlignment="1">
      <alignment horizontal="right" vertical="center" wrapText="1"/>
    </xf>
    <xf numFmtId="0" fontId="28" fillId="0" borderId="19" xfId="0" applyFont="1" applyFill="1" applyBorder="1" applyAlignment="1">
      <alignment horizontal="center" vertical="center"/>
    </xf>
    <xf numFmtId="0" fontId="5" fillId="25" borderId="71" xfId="0" applyFont="1" applyFill="1" applyBorder="1" applyAlignment="1">
      <alignment horizontal="left" vertical="center"/>
    </xf>
    <xf numFmtId="0" fontId="5" fillId="25" borderId="72" xfId="0" applyFont="1" applyFill="1" applyBorder="1" applyAlignment="1">
      <alignment horizontal="left" vertical="center"/>
    </xf>
    <xf numFmtId="0" fontId="29" fillId="0" borderId="73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8" fillId="0" borderId="5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left" vertical="center" wrapText="1"/>
    </xf>
    <xf numFmtId="0" fontId="29" fillId="0" borderId="7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11" borderId="61" xfId="0" applyFont="1" applyFill="1" applyBorder="1" applyAlignment="1">
      <alignment horizontal="left" vertical="center" wrapText="1"/>
    </xf>
    <xf numFmtId="0" fontId="4" fillId="11" borderId="31" xfId="0" applyFont="1" applyFill="1" applyBorder="1" applyAlignment="1">
      <alignment horizontal="left" vertical="center" wrapText="1"/>
    </xf>
    <xf numFmtId="0" fontId="28" fillId="0" borderId="61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7" fillId="26" borderId="59" xfId="0" applyFont="1" applyFill="1" applyBorder="1" applyAlignment="1">
      <alignment horizontal="left" vertical="center" wrapText="1"/>
    </xf>
    <xf numFmtId="0" fontId="7" fillId="26" borderId="77" xfId="0" applyFont="1" applyFill="1" applyBorder="1" applyAlignment="1">
      <alignment horizontal="left" vertical="center" wrapText="1"/>
    </xf>
    <xf numFmtId="0" fontId="4" fillId="26" borderId="61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7" fillId="4" borderId="67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29" fillId="0" borderId="78" xfId="0" applyFont="1" applyFill="1" applyBorder="1" applyAlignment="1">
      <alignment horizontal="left" vertical="center" wrapText="1"/>
    </xf>
    <xf numFmtId="0" fontId="29" fillId="0" borderId="79" xfId="0" applyFont="1" applyFill="1" applyBorder="1" applyAlignment="1">
      <alignment horizontal="left" vertical="center" wrapText="1"/>
    </xf>
    <xf numFmtId="0" fontId="4" fillId="11" borderId="19" xfId="0" applyFont="1" applyFill="1" applyBorder="1" applyAlignment="1">
      <alignment horizontal="left" vertical="center" wrapText="1"/>
    </xf>
    <xf numFmtId="0" fontId="7" fillId="22" borderId="61" xfId="0" applyFont="1" applyFill="1" applyBorder="1" applyAlignment="1">
      <alignment horizontal="left" vertical="center" wrapText="1"/>
    </xf>
    <xf numFmtId="0" fontId="7" fillId="22" borderId="31" xfId="0" applyFont="1" applyFill="1" applyBorder="1" applyAlignment="1">
      <alignment horizontal="left" vertical="center" wrapText="1"/>
    </xf>
    <xf numFmtId="0" fontId="7" fillId="22" borderId="53" xfId="0" applyFont="1" applyFill="1" applyBorder="1" applyAlignment="1">
      <alignment horizontal="left" vertical="center" wrapText="1"/>
    </xf>
    <xf numFmtId="0" fontId="7" fillId="22" borderId="29" xfId="0" applyFont="1" applyFill="1" applyBorder="1" applyAlignment="1">
      <alignment horizontal="left" vertical="center" wrapText="1"/>
    </xf>
    <xf numFmtId="0" fontId="4" fillId="26" borderId="61" xfId="0" applyFont="1" applyFill="1" applyBorder="1" applyAlignment="1">
      <alignment vertical="center" wrapText="1"/>
    </xf>
    <xf numFmtId="0" fontId="0" fillId="26" borderId="31" xfId="0" applyFill="1" applyBorder="1" applyAlignment="1">
      <alignment vertical="center" wrapText="1"/>
    </xf>
    <xf numFmtId="0" fontId="5" fillId="0" borderId="80" xfId="0" applyFont="1" applyFill="1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5" fillId="0" borderId="71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4" fillId="26" borderId="59" xfId="0" applyFont="1" applyFill="1" applyBorder="1" applyAlignment="1">
      <alignment horizontal="left" vertical="center" wrapText="1"/>
    </xf>
    <xf numFmtId="0" fontId="4" fillId="26" borderId="77" xfId="0" applyFont="1" applyFill="1" applyBorder="1" applyAlignment="1">
      <alignment horizontal="left" vertical="center" wrapText="1"/>
    </xf>
    <xf numFmtId="0" fontId="9" fillId="0" borderId="83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4" fillId="26" borderId="6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26" borderId="67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vertical="center" wrapText="1"/>
    </xf>
    <xf numFmtId="0" fontId="35" fillId="0" borderId="89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22" borderId="61" xfId="0" applyFont="1" applyFill="1" applyBorder="1" applyAlignment="1">
      <alignment horizontal="left" vertical="center" wrapText="1"/>
    </xf>
    <xf numFmtId="0" fontId="4" fillId="22" borderId="3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NEPRIORIT_s_vzorci fina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"/>
  <sheetViews>
    <sheetView tabSelected="1" view="pageBreakPreview" zoomScaleSheetLayoutView="100" zoomScalePageLayoutView="0" workbookViewId="0" topLeftCell="A133">
      <selection activeCell="C110" sqref="C110"/>
    </sheetView>
  </sheetViews>
  <sheetFormatPr defaultColWidth="9.00390625" defaultRowHeight="12.75"/>
  <cols>
    <col min="1" max="1" width="16.00390625" style="0" bestFit="1" customWidth="1"/>
    <col min="2" max="2" width="77.00390625" style="0" customWidth="1"/>
    <col min="3" max="5" width="14.75390625" style="0" customWidth="1"/>
    <col min="6" max="6" width="9.125" style="51" customWidth="1"/>
  </cols>
  <sheetData>
    <row r="1" spans="1:6" ht="25.5" customHeight="1" thickBot="1">
      <c r="A1" s="280" t="s">
        <v>142</v>
      </c>
      <c r="B1" s="280"/>
      <c r="C1" s="280"/>
      <c r="D1" s="280"/>
      <c r="E1" s="280"/>
      <c r="F1" s="49"/>
    </row>
    <row r="2" spans="1:14" ht="36" customHeight="1" thickBot="1">
      <c r="A2" s="1" t="s">
        <v>0</v>
      </c>
      <c r="B2" s="1" t="s">
        <v>62</v>
      </c>
      <c r="C2" s="2" t="s">
        <v>1</v>
      </c>
      <c r="D2" s="2" t="s">
        <v>17</v>
      </c>
      <c r="E2" s="2" t="s">
        <v>73</v>
      </c>
      <c r="F2" s="49"/>
      <c r="G2" s="49"/>
      <c r="H2" s="49"/>
      <c r="I2" s="49"/>
      <c r="J2" s="49"/>
      <c r="K2" s="49"/>
      <c r="L2" s="49"/>
      <c r="M2" s="49"/>
      <c r="N2" s="49"/>
    </row>
    <row r="3" spans="1:14" s="19" customFormat="1" ht="13.5" thickBot="1">
      <c r="A3" s="205"/>
      <c r="B3" s="206"/>
      <c r="C3" s="207"/>
      <c r="D3" s="207"/>
      <c r="E3" s="208"/>
      <c r="F3" s="22"/>
      <c r="G3" s="22"/>
      <c r="H3" s="22"/>
      <c r="I3" s="22"/>
      <c r="J3" s="22"/>
      <c r="K3" s="22"/>
      <c r="L3" s="22"/>
      <c r="M3" s="22"/>
      <c r="N3" s="22"/>
    </row>
    <row r="4" spans="1:14" s="203" customFormat="1" ht="13.5" thickBot="1">
      <c r="A4" s="198" t="s">
        <v>58</v>
      </c>
      <c r="B4" s="199"/>
      <c r="C4" s="200"/>
      <c r="D4" s="200"/>
      <c r="E4" s="201"/>
      <c r="F4" s="202"/>
      <c r="G4" s="202"/>
      <c r="H4" s="202"/>
      <c r="I4" s="202"/>
      <c r="J4" s="202"/>
      <c r="K4" s="202"/>
      <c r="L4" s="202"/>
      <c r="M4" s="202"/>
      <c r="N4" s="202"/>
    </row>
    <row r="5" spans="1:14" ht="12.75">
      <c r="A5" s="338" t="s">
        <v>15</v>
      </c>
      <c r="B5" s="339"/>
      <c r="C5" s="339"/>
      <c r="D5" s="339"/>
      <c r="E5" s="340"/>
      <c r="F5" s="49"/>
      <c r="G5" s="49"/>
      <c r="H5" s="49"/>
      <c r="I5" s="49"/>
      <c r="J5" s="49"/>
      <c r="K5" s="49"/>
      <c r="L5" s="49"/>
      <c r="M5" s="49"/>
      <c r="N5" s="49"/>
    </row>
    <row r="6" spans="1:15" s="26" customFormat="1" ht="12.75">
      <c r="A6" s="16" t="s">
        <v>15</v>
      </c>
      <c r="B6" s="11" t="s">
        <v>18</v>
      </c>
      <c r="C6" s="15">
        <v>10000</v>
      </c>
      <c r="D6" s="15">
        <v>10000</v>
      </c>
      <c r="E6" s="98">
        <v>10000</v>
      </c>
      <c r="F6" s="49"/>
      <c r="G6" s="49"/>
      <c r="H6" s="49"/>
      <c r="I6" s="49"/>
      <c r="J6" s="49"/>
      <c r="K6" s="49"/>
      <c r="L6" s="49"/>
      <c r="M6" s="49"/>
      <c r="N6" s="49"/>
      <c r="O6" s="52"/>
    </row>
    <row r="7" spans="1:15" s="181" customFormat="1" ht="12.75" customHeight="1">
      <c r="A7" s="16" t="s">
        <v>15</v>
      </c>
      <c r="B7" s="11" t="s">
        <v>71</v>
      </c>
      <c r="C7" s="15">
        <v>5000</v>
      </c>
      <c r="D7" s="15">
        <v>6000</v>
      </c>
      <c r="E7" s="98">
        <v>6000</v>
      </c>
      <c r="F7" s="65"/>
      <c r="G7" s="65"/>
      <c r="H7" s="65"/>
      <c r="I7" s="65"/>
      <c r="J7" s="65"/>
      <c r="K7" s="65"/>
      <c r="L7" s="65"/>
      <c r="M7" s="65"/>
      <c r="N7" s="65"/>
      <c r="O7" s="180"/>
    </row>
    <row r="8" spans="1:14" s="66" customFormat="1" ht="13.5" thickBot="1">
      <c r="A8" s="5" t="s">
        <v>15</v>
      </c>
      <c r="B8" s="14" t="s">
        <v>145</v>
      </c>
      <c r="C8" s="17">
        <v>6000</v>
      </c>
      <c r="D8" s="17">
        <v>8000</v>
      </c>
      <c r="E8" s="99">
        <v>8000</v>
      </c>
      <c r="F8" s="65"/>
      <c r="G8" s="65"/>
      <c r="H8" s="65"/>
      <c r="I8" s="65"/>
      <c r="J8" s="65"/>
      <c r="K8" s="65"/>
      <c r="L8" s="65"/>
      <c r="M8" s="65"/>
      <c r="N8" s="65"/>
    </row>
    <row r="9" spans="1:14" s="30" customFormat="1" ht="13.5" customHeight="1" thickBot="1">
      <c r="A9" s="341" t="s">
        <v>107</v>
      </c>
      <c r="B9" s="342"/>
      <c r="C9" s="29">
        <f>SUM(C6:C8)</f>
        <v>21000</v>
      </c>
      <c r="D9" s="29">
        <f>SUM(D6:D8)</f>
        <v>24000</v>
      </c>
      <c r="E9" s="217">
        <f>SUM(E6:E8)</f>
        <v>24000</v>
      </c>
      <c r="F9" s="49"/>
      <c r="G9" s="49"/>
      <c r="H9" s="49"/>
      <c r="I9" s="49"/>
      <c r="J9" s="49"/>
      <c r="K9" s="49"/>
      <c r="L9" s="49"/>
      <c r="M9" s="49"/>
      <c r="N9" s="49"/>
    </row>
    <row r="10" spans="1:14" ht="12.75">
      <c r="A10" s="338" t="s">
        <v>6</v>
      </c>
      <c r="B10" s="339"/>
      <c r="C10" s="339"/>
      <c r="D10" s="339"/>
      <c r="E10" s="340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66" customFormat="1" ht="12.75">
      <c r="A11" s="64" t="s">
        <v>6</v>
      </c>
      <c r="B11" s="67" t="s">
        <v>69</v>
      </c>
      <c r="C11" s="68">
        <v>8000</v>
      </c>
      <c r="D11" s="81">
        <v>8000</v>
      </c>
      <c r="E11" s="80">
        <v>0</v>
      </c>
      <c r="F11" s="65"/>
      <c r="G11" s="65"/>
      <c r="H11" s="65"/>
      <c r="I11" s="65"/>
      <c r="J11" s="65"/>
      <c r="K11" s="65"/>
      <c r="L11" s="65"/>
      <c r="M11" s="65"/>
      <c r="N11" s="65"/>
    </row>
    <row r="12" spans="1:15" s="179" customFormat="1" ht="12.75" customHeight="1">
      <c r="A12" s="16" t="s">
        <v>6</v>
      </c>
      <c r="B12" s="11" t="s">
        <v>67</v>
      </c>
      <c r="C12" s="15">
        <v>14000</v>
      </c>
      <c r="D12" s="15">
        <v>14000</v>
      </c>
      <c r="E12" s="98">
        <v>16000</v>
      </c>
      <c r="F12" s="65"/>
      <c r="G12" s="65"/>
      <c r="H12" s="65"/>
      <c r="I12" s="65"/>
      <c r="J12" s="65"/>
      <c r="K12" s="65"/>
      <c r="L12" s="65"/>
      <c r="M12" s="65"/>
      <c r="N12" s="65"/>
      <c r="O12" s="178"/>
    </row>
    <row r="13" spans="1:15" s="38" customFormat="1" ht="12.75" customHeight="1">
      <c r="A13" s="16" t="s">
        <v>6</v>
      </c>
      <c r="B13" s="37" t="s">
        <v>29</v>
      </c>
      <c r="C13" s="15">
        <v>11000</v>
      </c>
      <c r="D13" s="15">
        <v>11000</v>
      </c>
      <c r="E13" s="98">
        <v>11000</v>
      </c>
      <c r="F13" s="49"/>
      <c r="G13" s="49"/>
      <c r="H13" s="49"/>
      <c r="I13" s="49"/>
      <c r="J13" s="49"/>
      <c r="K13" s="49"/>
      <c r="L13" s="49"/>
      <c r="M13" s="49"/>
      <c r="N13" s="49"/>
      <c r="O13" s="53"/>
    </row>
    <row r="14" spans="1:15" s="181" customFormat="1" ht="12.75" customHeight="1">
      <c r="A14" s="16" t="s">
        <v>6</v>
      </c>
      <c r="B14" s="11" t="s">
        <v>57</v>
      </c>
      <c r="C14" s="15">
        <v>15500</v>
      </c>
      <c r="D14" s="15">
        <v>16500</v>
      </c>
      <c r="E14" s="98">
        <v>19500</v>
      </c>
      <c r="F14" s="65"/>
      <c r="G14" s="65"/>
      <c r="H14" s="65"/>
      <c r="I14" s="65"/>
      <c r="J14" s="65"/>
      <c r="K14" s="65"/>
      <c r="L14" s="65"/>
      <c r="M14" s="65"/>
      <c r="N14" s="65"/>
      <c r="O14" s="180"/>
    </row>
    <row r="15" spans="1:14" s="66" customFormat="1" ht="12.75">
      <c r="A15" s="5" t="s">
        <v>6</v>
      </c>
      <c r="B15" s="14" t="s">
        <v>34</v>
      </c>
      <c r="C15" s="10">
        <v>14000</v>
      </c>
      <c r="D15" s="10">
        <v>16000</v>
      </c>
      <c r="E15" s="104">
        <v>19000</v>
      </c>
      <c r="F15" s="65"/>
      <c r="G15" s="65"/>
      <c r="H15" s="65"/>
      <c r="I15" s="65"/>
      <c r="J15" s="65"/>
      <c r="K15" s="65"/>
      <c r="L15" s="65"/>
      <c r="M15" s="65"/>
      <c r="N15" s="65"/>
    </row>
    <row r="16" spans="1:15" s="181" customFormat="1" ht="13.5" thickBot="1">
      <c r="A16" s="16" t="s">
        <v>6</v>
      </c>
      <c r="B16" s="14" t="s">
        <v>23</v>
      </c>
      <c r="C16" s="15">
        <v>4000</v>
      </c>
      <c r="D16" s="15">
        <v>0</v>
      </c>
      <c r="E16" s="78"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180"/>
    </row>
    <row r="17" spans="1:14" s="30" customFormat="1" ht="13.5" customHeight="1" thickBot="1">
      <c r="A17" s="341" t="s">
        <v>108</v>
      </c>
      <c r="B17" s="342"/>
      <c r="C17" s="29">
        <f>SUM(C11:C16)</f>
        <v>66500</v>
      </c>
      <c r="D17" s="29">
        <f>SUM(D11:D16)</f>
        <v>65500</v>
      </c>
      <c r="E17" s="217">
        <f>SUM(E11:E16)</f>
        <v>65500</v>
      </c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2.75">
      <c r="A18" s="338" t="s">
        <v>2</v>
      </c>
      <c r="B18" s="339"/>
      <c r="C18" s="339"/>
      <c r="D18" s="339"/>
      <c r="E18" s="340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2.75">
      <c r="A19" s="3" t="s">
        <v>2</v>
      </c>
      <c r="B19" s="4" t="s">
        <v>18</v>
      </c>
      <c r="C19" s="17">
        <v>10000</v>
      </c>
      <c r="D19" s="17">
        <v>10000</v>
      </c>
      <c r="E19" s="99">
        <v>10000</v>
      </c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2.75">
      <c r="A20" s="18" t="s">
        <v>2</v>
      </c>
      <c r="B20" s="27" t="s">
        <v>19</v>
      </c>
      <c r="C20" s="17">
        <v>7000</v>
      </c>
      <c r="D20" s="17">
        <v>10000</v>
      </c>
      <c r="E20" s="99">
        <v>10000</v>
      </c>
      <c r="F20" s="49"/>
      <c r="G20" s="49"/>
      <c r="H20" s="49"/>
      <c r="I20" s="49"/>
      <c r="J20" s="49"/>
      <c r="K20" s="49"/>
      <c r="L20" s="49"/>
      <c r="M20" s="49"/>
      <c r="N20" s="49"/>
    </row>
    <row r="21" spans="1:14" s="66" customFormat="1" ht="12.75">
      <c r="A21" s="33" t="s">
        <v>2</v>
      </c>
      <c r="B21" s="34" t="s">
        <v>25</v>
      </c>
      <c r="C21" s="62">
        <v>16000</v>
      </c>
      <c r="D21" s="62">
        <v>15000</v>
      </c>
      <c r="E21" s="103">
        <v>15000</v>
      </c>
      <c r="F21" s="65"/>
      <c r="G21" s="65"/>
      <c r="H21" s="65"/>
      <c r="I21" s="65"/>
      <c r="J21" s="65"/>
      <c r="K21" s="65"/>
      <c r="L21" s="65"/>
      <c r="M21" s="65"/>
      <c r="N21" s="65"/>
    </row>
    <row r="22" spans="1:14" s="66" customFormat="1" ht="12.75">
      <c r="A22" s="8" t="s">
        <v>2</v>
      </c>
      <c r="B22" s="13" t="s">
        <v>35</v>
      </c>
      <c r="C22" s="9">
        <v>19000</v>
      </c>
      <c r="D22" s="9">
        <v>20000</v>
      </c>
      <c r="E22" s="107">
        <v>20000</v>
      </c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3.5" thickBot="1">
      <c r="A23" s="50" t="s">
        <v>2</v>
      </c>
      <c r="B23" s="34" t="s">
        <v>66</v>
      </c>
      <c r="C23" s="63">
        <v>4000</v>
      </c>
      <c r="D23" s="75">
        <v>4000</v>
      </c>
      <c r="E23" s="102">
        <v>4000</v>
      </c>
      <c r="F23" s="49"/>
      <c r="G23" s="49"/>
      <c r="H23" s="49"/>
      <c r="I23" s="49"/>
      <c r="J23" s="49"/>
      <c r="K23" s="49"/>
      <c r="L23" s="49"/>
      <c r="M23" s="49"/>
      <c r="N23" s="49"/>
    </row>
    <row r="24" spans="1:14" s="30" customFormat="1" ht="13.5" customHeight="1" thickBot="1">
      <c r="A24" s="341" t="s">
        <v>109</v>
      </c>
      <c r="B24" s="342"/>
      <c r="C24" s="29">
        <f>SUM(C19:C23)</f>
        <v>56000</v>
      </c>
      <c r="D24" s="29">
        <f>SUM(D19:D23)</f>
        <v>59000</v>
      </c>
      <c r="E24" s="217">
        <f>SUM(E19:E23)</f>
        <v>59000</v>
      </c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2.75">
      <c r="A25" s="338" t="s">
        <v>11</v>
      </c>
      <c r="B25" s="339"/>
      <c r="C25" s="339"/>
      <c r="D25" s="339"/>
      <c r="E25" s="340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2.75">
      <c r="A26" s="5" t="s">
        <v>3</v>
      </c>
      <c r="B26" s="6" t="s">
        <v>70</v>
      </c>
      <c r="C26" s="7">
        <v>8000</v>
      </c>
      <c r="D26" s="7">
        <v>10000</v>
      </c>
      <c r="E26" s="101">
        <v>10000</v>
      </c>
      <c r="F26" s="49"/>
      <c r="G26" s="49"/>
      <c r="H26" s="49"/>
      <c r="I26" s="49"/>
      <c r="J26" s="49"/>
      <c r="K26" s="49"/>
      <c r="L26" s="49"/>
      <c r="M26" s="49"/>
      <c r="N26" s="49"/>
    </row>
    <row r="27" spans="1:14" s="66" customFormat="1" ht="12.75">
      <c r="A27" s="5" t="s">
        <v>11</v>
      </c>
      <c r="B27" s="14" t="s">
        <v>24</v>
      </c>
      <c r="C27" s="10">
        <v>34000</v>
      </c>
      <c r="D27" s="10">
        <v>34000</v>
      </c>
      <c r="E27" s="104">
        <v>34000</v>
      </c>
      <c r="F27" s="65"/>
      <c r="G27" s="65"/>
      <c r="H27" s="65"/>
      <c r="I27" s="65"/>
      <c r="J27" s="65"/>
      <c r="K27" s="65"/>
      <c r="L27" s="65"/>
      <c r="M27" s="65"/>
      <c r="N27" s="65"/>
    </row>
    <row r="28" spans="1:5" s="49" customFormat="1" ht="12.75" customHeight="1">
      <c r="A28" s="55" t="s">
        <v>11</v>
      </c>
      <c r="B28" s="37" t="s">
        <v>29</v>
      </c>
      <c r="C28" s="41">
        <v>5000</v>
      </c>
      <c r="D28" s="15">
        <v>5000</v>
      </c>
      <c r="E28" s="98">
        <v>5000</v>
      </c>
    </row>
    <row r="29" spans="1:15" s="181" customFormat="1" ht="12.75">
      <c r="A29" s="5" t="s">
        <v>3</v>
      </c>
      <c r="B29" s="6" t="s">
        <v>56</v>
      </c>
      <c r="C29" s="7">
        <v>13000</v>
      </c>
      <c r="D29" s="183">
        <v>15000</v>
      </c>
      <c r="E29" s="184">
        <v>15000</v>
      </c>
      <c r="F29" s="65"/>
      <c r="G29" s="65"/>
      <c r="H29" s="65"/>
      <c r="I29" s="65"/>
      <c r="J29" s="65"/>
      <c r="K29" s="65"/>
      <c r="L29" s="65"/>
      <c r="M29" s="65"/>
      <c r="N29" s="65"/>
      <c r="O29" s="180"/>
    </row>
    <row r="30" spans="1:14" s="66" customFormat="1" ht="12.75">
      <c r="A30" s="18" t="s">
        <v>3</v>
      </c>
      <c r="B30" s="14" t="s">
        <v>36</v>
      </c>
      <c r="C30" s="10">
        <v>10000</v>
      </c>
      <c r="D30" s="10">
        <v>10000</v>
      </c>
      <c r="E30" s="104">
        <v>17000</v>
      </c>
      <c r="F30" s="65"/>
      <c r="G30" s="65"/>
      <c r="H30" s="65"/>
      <c r="I30" s="65"/>
      <c r="J30" s="65"/>
      <c r="K30" s="65"/>
      <c r="L30" s="65"/>
      <c r="M30" s="65"/>
      <c r="N30" s="65"/>
    </row>
    <row r="31" spans="1:6" s="66" customFormat="1" ht="13.5" thickBot="1">
      <c r="A31" s="5" t="s">
        <v>11</v>
      </c>
      <c r="B31" s="14" t="s">
        <v>23</v>
      </c>
      <c r="C31" s="10">
        <v>5000</v>
      </c>
      <c r="D31" s="10">
        <v>7000</v>
      </c>
      <c r="E31" s="79">
        <v>0</v>
      </c>
      <c r="F31" s="65"/>
    </row>
    <row r="32" spans="1:14" s="30" customFormat="1" ht="13.5" customHeight="1" thickBot="1">
      <c r="A32" s="341" t="s">
        <v>110</v>
      </c>
      <c r="B32" s="342"/>
      <c r="C32" s="29">
        <f>SUM(C26:C31)</f>
        <v>75000</v>
      </c>
      <c r="D32" s="29">
        <f>SUM(D26:D31)</f>
        <v>81000</v>
      </c>
      <c r="E32" s="217">
        <f>SUM(E26:E31)</f>
        <v>81000</v>
      </c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2.75">
      <c r="A33" s="338" t="s">
        <v>4</v>
      </c>
      <c r="B33" s="339"/>
      <c r="C33" s="339"/>
      <c r="D33" s="339"/>
      <c r="E33" s="340"/>
      <c r="F33" s="49"/>
      <c r="G33" s="49"/>
      <c r="H33" s="49"/>
      <c r="I33" s="49"/>
      <c r="J33" s="49"/>
      <c r="K33" s="49"/>
      <c r="L33" s="49"/>
      <c r="M33" s="49"/>
      <c r="N33" s="49"/>
    </row>
    <row r="34" spans="1:14" s="122" customFormat="1" ht="12.75">
      <c r="A34" s="28" t="s">
        <v>4</v>
      </c>
      <c r="B34" s="175" t="s">
        <v>18</v>
      </c>
      <c r="C34" s="176">
        <v>4000</v>
      </c>
      <c r="D34" s="176">
        <v>4000</v>
      </c>
      <c r="E34" s="177">
        <v>4000</v>
      </c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s="66" customFormat="1" ht="12.75">
      <c r="A35" s="5" t="s">
        <v>4</v>
      </c>
      <c r="B35" s="14" t="s">
        <v>24</v>
      </c>
      <c r="C35" s="10">
        <v>20000</v>
      </c>
      <c r="D35" s="10">
        <v>20000</v>
      </c>
      <c r="E35" s="104">
        <v>20000</v>
      </c>
      <c r="F35" s="65"/>
      <c r="G35" s="65"/>
      <c r="H35" s="65"/>
      <c r="I35" s="65"/>
      <c r="J35" s="65"/>
      <c r="K35" s="65"/>
      <c r="L35" s="65"/>
      <c r="M35" s="65"/>
      <c r="N35" s="65"/>
    </row>
    <row r="36" spans="1:14" s="66" customFormat="1" ht="12.75">
      <c r="A36" s="50" t="s">
        <v>4</v>
      </c>
      <c r="B36" s="182" t="s">
        <v>105</v>
      </c>
      <c r="C36" s="183">
        <v>5000</v>
      </c>
      <c r="D36" s="183">
        <v>5000</v>
      </c>
      <c r="E36" s="184">
        <v>5000</v>
      </c>
      <c r="F36" s="65"/>
      <c r="G36" s="65"/>
      <c r="H36" s="65"/>
      <c r="I36" s="65"/>
      <c r="J36" s="65"/>
      <c r="K36" s="65"/>
      <c r="L36" s="65"/>
      <c r="M36" s="65"/>
      <c r="N36" s="65"/>
    </row>
    <row r="37" spans="1:15" s="181" customFormat="1" ht="12.75" customHeight="1">
      <c r="A37" s="18" t="s">
        <v>4</v>
      </c>
      <c r="B37" s="21" t="s">
        <v>30</v>
      </c>
      <c r="C37" s="15">
        <v>14000</v>
      </c>
      <c r="D37" s="15">
        <v>11000</v>
      </c>
      <c r="E37" s="98">
        <v>11000</v>
      </c>
      <c r="F37" s="65"/>
      <c r="G37" s="65"/>
      <c r="H37" s="65"/>
      <c r="I37" s="65"/>
      <c r="J37" s="65"/>
      <c r="K37" s="65"/>
      <c r="L37" s="65"/>
      <c r="M37" s="65"/>
      <c r="N37" s="65"/>
      <c r="O37" s="180"/>
    </row>
    <row r="38" spans="1:15" s="181" customFormat="1" ht="12.75" customHeight="1">
      <c r="A38" s="18" t="s">
        <v>4</v>
      </c>
      <c r="B38" s="11" t="s">
        <v>72</v>
      </c>
      <c r="C38" s="15">
        <v>7000</v>
      </c>
      <c r="D38" s="15">
        <v>6000</v>
      </c>
      <c r="E38" s="98">
        <v>6000</v>
      </c>
      <c r="F38" s="65"/>
      <c r="G38" s="65"/>
      <c r="H38" s="65"/>
      <c r="I38" s="65"/>
      <c r="J38" s="65"/>
      <c r="K38" s="65"/>
      <c r="L38" s="65"/>
      <c r="M38" s="65"/>
      <c r="N38" s="65"/>
      <c r="O38" s="180"/>
    </row>
    <row r="39" spans="1:14" s="66" customFormat="1" ht="13.5" thickBot="1">
      <c r="A39" s="5" t="s">
        <v>4</v>
      </c>
      <c r="B39" s="14" t="s">
        <v>34</v>
      </c>
      <c r="C39" s="10">
        <v>5000</v>
      </c>
      <c r="D39" s="10">
        <v>4000</v>
      </c>
      <c r="E39" s="104">
        <v>4000</v>
      </c>
      <c r="F39" s="65"/>
      <c r="G39" s="65"/>
      <c r="H39" s="65"/>
      <c r="I39" s="65"/>
      <c r="J39" s="65"/>
      <c r="K39" s="65"/>
      <c r="L39" s="65"/>
      <c r="M39" s="65"/>
      <c r="N39" s="65"/>
    </row>
    <row r="40" spans="1:14" s="30" customFormat="1" ht="13.5" customHeight="1" thickBot="1">
      <c r="A40" s="341" t="s">
        <v>111</v>
      </c>
      <c r="B40" s="342"/>
      <c r="C40" s="29">
        <f>SUM(C34:C39)</f>
        <v>55000</v>
      </c>
      <c r="D40" s="29">
        <f>SUM(D34:D39)</f>
        <v>50000</v>
      </c>
      <c r="E40" s="217">
        <f>SUM(E34:E39)</f>
        <v>50000</v>
      </c>
      <c r="F40" s="49"/>
      <c r="G40" s="49"/>
      <c r="H40" s="49"/>
      <c r="I40" s="49"/>
      <c r="J40" s="49"/>
      <c r="K40" s="49"/>
      <c r="L40" s="49"/>
      <c r="M40" s="49"/>
      <c r="N40" s="49"/>
    </row>
    <row r="41" spans="1:14" s="30" customFormat="1" ht="13.5" customHeight="1" thickBot="1">
      <c r="A41" s="341" t="s">
        <v>41</v>
      </c>
      <c r="B41" s="342"/>
      <c r="C41" s="29">
        <f>C9+C17+C24+C32+C40</f>
        <v>273500</v>
      </c>
      <c r="D41" s="29">
        <f>D9+D17+D24+D32+D40</f>
        <v>279500</v>
      </c>
      <c r="E41" s="217">
        <f>E9+E17+E24+E32+E40</f>
        <v>279500</v>
      </c>
      <c r="F41" s="49"/>
      <c r="G41" s="49"/>
      <c r="H41" s="49"/>
      <c r="I41" s="49"/>
      <c r="J41" s="49"/>
      <c r="K41" s="49"/>
      <c r="L41" s="49"/>
      <c r="M41" s="49"/>
      <c r="N41" s="49"/>
    </row>
    <row r="42" spans="1:14" s="203" customFormat="1" ht="13.5" thickBot="1">
      <c r="A42" s="198" t="s">
        <v>59</v>
      </c>
      <c r="B42" s="199"/>
      <c r="C42" s="200"/>
      <c r="D42" s="200"/>
      <c r="E42" s="201"/>
      <c r="F42" s="202"/>
      <c r="G42" s="202"/>
      <c r="H42" s="202"/>
      <c r="I42" s="202"/>
      <c r="J42" s="202"/>
      <c r="K42" s="202"/>
      <c r="L42" s="202"/>
      <c r="M42" s="202"/>
      <c r="N42" s="202"/>
    </row>
    <row r="43" spans="1:14" ht="12.75">
      <c r="A43" s="338" t="s">
        <v>12</v>
      </c>
      <c r="B43" s="339"/>
      <c r="C43" s="339"/>
      <c r="D43" s="339"/>
      <c r="E43" s="340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2.75">
      <c r="A44" s="18" t="s">
        <v>12</v>
      </c>
      <c r="B44" s="27" t="s">
        <v>19</v>
      </c>
      <c r="C44" s="20">
        <v>6000</v>
      </c>
      <c r="D44" s="20">
        <v>6000</v>
      </c>
      <c r="E44" s="100">
        <v>6000</v>
      </c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2.75" customHeight="1">
      <c r="A45" s="18" t="s">
        <v>12</v>
      </c>
      <c r="B45" s="37" t="s">
        <v>29</v>
      </c>
      <c r="C45" s="15">
        <v>5000</v>
      </c>
      <c r="D45" s="15">
        <v>5000</v>
      </c>
      <c r="E45" s="98">
        <v>5000</v>
      </c>
      <c r="F45" s="49"/>
      <c r="G45" s="49"/>
      <c r="H45" s="49"/>
      <c r="I45" s="49"/>
      <c r="J45" s="49"/>
      <c r="K45" s="49"/>
      <c r="L45" s="49"/>
      <c r="M45" s="49"/>
      <c r="N45" s="49"/>
    </row>
    <row r="46" spans="1:15" s="181" customFormat="1" ht="12.75" customHeight="1">
      <c r="A46" s="18" t="s">
        <v>12</v>
      </c>
      <c r="B46" s="11" t="s">
        <v>28</v>
      </c>
      <c r="C46" s="15">
        <v>2500</v>
      </c>
      <c r="D46" s="15">
        <v>2500</v>
      </c>
      <c r="E46" s="98">
        <v>2500</v>
      </c>
      <c r="F46" s="65"/>
      <c r="G46" s="65"/>
      <c r="H46" s="65"/>
      <c r="I46" s="65"/>
      <c r="J46" s="65"/>
      <c r="K46" s="65"/>
      <c r="L46" s="65"/>
      <c r="M46" s="65"/>
      <c r="N46" s="65"/>
      <c r="O46" s="180"/>
    </row>
    <row r="47" spans="1:15" s="181" customFormat="1" ht="12.75">
      <c r="A47" s="18" t="s">
        <v>12</v>
      </c>
      <c r="B47" s="27" t="s">
        <v>21</v>
      </c>
      <c r="C47" s="20">
        <v>5000</v>
      </c>
      <c r="D47" s="20">
        <v>5000</v>
      </c>
      <c r="E47" s="100">
        <v>5000</v>
      </c>
      <c r="F47" s="65"/>
      <c r="G47" s="65"/>
      <c r="H47" s="65"/>
      <c r="I47" s="65"/>
      <c r="J47" s="65"/>
      <c r="K47" s="65"/>
      <c r="L47" s="65"/>
      <c r="M47" s="65"/>
      <c r="N47" s="65"/>
      <c r="O47" s="180"/>
    </row>
    <row r="48" spans="1:14" s="66" customFormat="1" ht="12.75">
      <c r="A48" s="5" t="s">
        <v>12</v>
      </c>
      <c r="B48" s="14" t="s">
        <v>37</v>
      </c>
      <c r="C48" s="9">
        <v>5000</v>
      </c>
      <c r="D48" s="9">
        <v>5000</v>
      </c>
      <c r="E48" s="107">
        <v>5000</v>
      </c>
      <c r="F48" s="65"/>
      <c r="G48" s="65"/>
      <c r="H48" s="65"/>
      <c r="I48" s="65"/>
      <c r="J48" s="65"/>
      <c r="K48" s="65"/>
      <c r="L48" s="65"/>
      <c r="M48" s="65"/>
      <c r="N48" s="65"/>
    </row>
    <row r="49" spans="1:14" s="66" customFormat="1" ht="13.5" thickBot="1">
      <c r="A49" s="18" t="s">
        <v>12</v>
      </c>
      <c r="B49" s="14" t="s">
        <v>65</v>
      </c>
      <c r="C49" s="15">
        <v>6000</v>
      </c>
      <c r="D49" s="15">
        <v>6000</v>
      </c>
      <c r="E49" s="98">
        <v>6000</v>
      </c>
      <c r="F49" s="65"/>
      <c r="G49" s="65"/>
      <c r="H49" s="65"/>
      <c r="I49" s="65"/>
      <c r="J49" s="65"/>
      <c r="K49" s="65"/>
      <c r="L49" s="65"/>
      <c r="M49" s="65"/>
      <c r="N49" s="65"/>
    </row>
    <row r="50" spans="1:14" s="30" customFormat="1" ht="13.5" customHeight="1" thickBot="1">
      <c r="A50" s="341" t="s">
        <v>112</v>
      </c>
      <c r="B50" s="342"/>
      <c r="C50" s="29">
        <f>SUM(C44:C49)</f>
        <v>29500</v>
      </c>
      <c r="D50" s="29">
        <f>SUM(D44:D49)</f>
        <v>29500</v>
      </c>
      <c r="E50" s="217">
        <f>SUM(E44:E49)</f>
        <v>29500</v>
      </c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2.75">
      <c r="A51" s="338" t="s">
        <v>5</v>
      </c>
      <c r="B51" s="339"/>
      <c r="C51" s="339"/>
      <c r="D51" s="339"/>
      <c r="E51" s="340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2.75">
      <c r="A52" s="5" t="s">
        <v>5</v>
      </c>
      <c r="B52" s="27" t="s">
        <v>19</v>
      </c>
      <c r="C52" s="7">
        <v>5000</v>
      </c>
      <c r="D52" s="7">
        <v>5000</v>
      </c>
      <c r="E52" s="101">
        <v>5000</v>
      </c>
      <c r="F52" s="49"/>
      <c r="G52" s="49"/>
      <c r="H52" s="49"/>
      <c r="I52" s="49"/>
      <c r="J52" s="49"/>
      <c r="K52" s="49"/>
      <c r="L52" s="49"/>
      <c r="M52" s="49"/>
      <c r="N52" s="49"/>
    </row>
    <row r="53" spans="1:15" s="181" customFormat="1" ht="12.75">
      <c r="A53" s="5" t="s">
        <v>5</v>
      </c>
      <c r="B53" s="12" t="s">
        <v>20</v>
      </c>
      <c r="C53" s="7">
        <v>4000</v>
      </c>
      <c r="D53" s="7">
        <v>4000</v>
      </c>
      <c r="E53" s="101">
        <v>4000</v>
      </c>
      <c r="F53" s="65"/>
      <c r="G53" s="65"/>
      <c r="H53" s="65"/>
      <c r="I53" s="65"/>
      <c r="J53" s="65"/>
      <c r="K53" s="65"/>
      <c r="L53" s="65"/>
      <c r="M53" s="65"/>
      <c r="N53" s="65"/>
      <c r="O53" s="180"/>
    </row>
    <row r="54" spans="1:15" s="181" customFormat="1" ht="12.75" customHeight="1" thickBot="1">
      <c r="A54" s="18" t="s">
        <v>5</v>
      </c>
      <c r="B54" s="21" t="s">
        <v>32</v>
      </c>
      <c r="C54" s="15">
        <v>6000</v>
      </c>
      <c r="D54" s="15">
        <v>7000</v>
      </c>
      <c r="E54" s="98">
        <v>7000</v>
      </c>
      <c r="F54" s="65"/>
      <c r="G54" s="65"/>
      <c r="H54" s="65"/>
      <c r="I54" s="65"/>
      <c r="J54" s="65"/>
      <c r="K54" s="65"/>
      <c r="L54" s="65"/>
      <c r="M54" s="65"/>
      <c r="N54" s="65"/>
      <c r="O54" s="180"/>
    </row>
    <row r="55" spans="1:14" s="30" customFormat="1" ht="13.5" customHeight="1" thickBot="1">
      <c r="A55" s="341" t="s">
        <v>113</v>
      </c>
      <c r="B55" s="342"/>
      <c r="C55" s="29">
        <f>SUM(C52:C54)</f>
        <v>15000</v>
      </c>
      <c r="D55" s="29">
        <f>SUM(D52:D54)</f>
        <v>16000</v>
      </c>
      <c r="E55" s="217">
        <f>SUM(E52:E54)</f>
        <v>16000</v>
      </c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2.75">
      <c r="A56" s="338" t="s">
        <v>10</v>
      </c>
      <c r="B56" s="339"/>
      <c r="C56" s="339"/>
      <c r="D56" s="339"/>
      <c r="E56" s="340"/>
      <c r="F56" s="49"/>
      <c r="G56" s="49"/>
      <c r="H56" s="49"/>
      <c r="I56" s="49"/>
      <c r="J56" s="49"/>
      <c r="K56" s="49"/>
      <c r="L56" s="49"/>
      <c r="M56" s="49"/>
      <c r="N56" s="49"/>
    </row>
    <row r="57" spans="1:14" s="122" customFormat="1" ht="12.75">
      <c r="A57" s="28" t="s">
        <v>10</v>
      </c>
      <c r="B57" s="175" t="s">
        <v>18</v>
      </c>
      <c r="C57" s="176">
        <v>4700</v>
      </c>
      <c r="D57" s="176">
        <v>5000</v>
      </c>
      <c r="E57" s="177">
        <v>5000</v>
      </c>
      <c r="F57" s="121"/>
      <c r="G57" s="121"/>
      <c r="H57" s="121"/>
      <c r="I57" s="121"/>
      <c r="J57" s="121"/>
      <c r="K57" s="121"/>
      <c r="L57" s="121"/>
      <c r="M57" s="121"/>
      <c r="N57" s="121"/>
    </row>
    <row r="58" spans="1:14" s="66" customFormat="1" ht="12.75">
      <c r="A58" s="5" t="s">
        <v>10</v>
      </c>
      <c r="B58" s="14" t="s">
        <v>104</v>
      </c>
      <c r="C58" s="10">
        <v>3800</v>
      </c>
      <c r="D58" s="10">
        <v>0</v>
      </c>
      <c r="E58" s="104">
        <v>0</v>
      </c>
      <c r="F58" s="65"/>
      <c r="G58" s="65"/>
      <c r="H58" s="65"/>
      <c r="I58" s="65"/>
      <c r="J58" s="65"/>
      <c r="K58" s="65"/>
      <c r="L58" s="65"/>
      <c r="M58" s="65"/>
      <c r="N58" s="65"/>
    </row>
    <row r="59" spans="1:15" s="181" customFormat="1" ht="13.5" thickBot="1">
      <c r="A59" s="5" t="s">
        <v>10</v>
      </c>
      <c r="B59" s="14" t="s">
        <v>21</v>
      </c>
      <c r="C59" s="7">
        <v>4500</v>
      </c>
      <c r="D59" s="7">
        <v>8000</v>
      </c>
      <c r="E59" s="101">
        <v>8000</v>
      </c>
      <c r="F59" s="65"/>
      <c r="G59" s="65"/>
      <c r="H59" s="65"/>
      <c r="I59" s="65"/>
      <c r="J59" s="65"/>
      <c r="K59" s="65"/>
      <c r="L59" s="65"/>
      <c r="M59" s="65"/>
      <c r="N59" s="65"/>
      <c r="O59" s="180"/>
    </row>
    <row r="60" spans="1:14" s="30" customFormat="1" ht="13.5" customHeight="1" thickBot="1">
      <c r="A60" s="173" t="s">
        <v>114</v>
      </c>
      <c r="B60" s="174"/>
      <c r="C60" s="29">
        <f>SUM(C57:C59)</f>
        <v>13000</v>
      </c>
      <c r="D60" s="29">
        <f>SUM(D57:D59)</f>
        <v>13000</v>
      </c>
      <c r="E60" s="217">
        <f>SUM(E57:E59)</f>
        <v>13000</v>
      </c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2.75">
      <c r="A61" s="338" t="s">
        <v>8</v>
      </c>
      <c r="B61" s="339"/>
      <c r="C61" s="339"/>
      <c r="D61" s="339"/>
      <c r="E61" s="340"/>
      <c r="F61" s="49"/>
      <c r="G61" s="49"/>
      <c r="H61" s="49"/>
      <c r="I61" s="49"/>
      <c r="J61" s="49"/>
      <c r="K61" s="49"/>
      <c r="L61" s="49"/>
      <c r="M61" s="49"/>
      <c r="N61" s="49"/>
    </row>
    <row r="62" spans="1:14" s="66" customFormat="1" ht="12.75">
      <c r="A62" s="18" t="s">
        <v>8</v>
      </c>
      <c r="B62" s="14" t="s">
        <v>25</v>
      </c>
      <c r="C62" s="15">
        <v>5000</v>
      </c>
      <c r="D62" s="15">
        <v>5000</v>
      </c>
      <c r="E62" s="98">
        <v>5000</v>
      </c>
      <c r="F62" s="65"/>
      <c r="G62" s="65"/>
      <c r="H62" s="65"/>
      <c r="I62" s="65"/>
      <c r="J62" s="65"/>
      <c r="K62" s="65"/>
      <c r="L62" s="65"/>
      <c r="M62" s="65"/>
      <c r="N62" s="65"/>
    </row>
    <row r="63" spans="1:15" s="181" customFormat="1" ht="12.75" customHeight="1">
      <c r="A63" s="18" t="s">
        <v>8</v>
      </c>
      <c r="B63" s="21" t="s">
        <v>31</v>
      </c>
      <c r="C63" s="15">
        <v>6000</v>
      </c>
      <c r="D63" s="15">
        <v>6000</v>
      </c>
      <c r="E63" s="98">
        <v>6000</v>
      </c>
      <c r="F63" s="65"/>
      <c r="G63" s="65"/>
      <c r="H63" s="65"/>
      <c r="I63" s="65"/>
      <c r="J63" s="65"/>
      <c r="K63" s="65"/>
      <c r="L63" s="65"/>
      <c r="M63" s="65"/>
      <c r="N63" s="65"/>
      <c r="O63" s="180"/>
    </row>
    <row r="64" spans="1:14" s="66" customFormat="1" ht="13.5" thickBot="1">
      <c r="A64" s="5" t="s">
        <v>8</v>
      </c>
      <c r="B64" s="14" t="s">
        <v>38</v>
      </c>
      <c r="C64" s="10">
        <v>2500</v>
      </c>
      <c r="D64" s="10">
        <v>2500</v>
      </c>
      <c r="E64" s="104">
        <v>2500</v>
      </c>
      <c r="F64" s="65"/>
      <c r="G64" s="65"/>
      <c r="H64" s="65"/>
      <c r="I64" s="65"/>
      <c r="J64" s="65"/>
      <c r="K64" s="65"/>
      <c r="L64" s="65"/>
      <c r="M64" s="65"/>
      <c r="N64" s="65"/>
    </row>
    <row r="65" spans="1:14" s="30" customFormat="1" ht="13.5" customHeight="1" thickBot="1">
      <c r="A65" s="173" t="s">
        <v>115</v>
      </c>
      <c r="B65" s="174"/>
      <c r="C65" s="29">
        <f>SUM(C62:C64)</f>
        <v>13500</v>
      </c>
      <c r="D65" s="29">
        <f>SUM(D62:D64)</f>
        <v>13500</v>
      </c>
      <c r="E65" s="217">
        <f>SUM(E62:E64)</f>
        <v>13500</v>
      </c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12.75">
      <c r="A66" s="338" t="s">
        <v>7</v>
      </c>
      <c r="B66" s="339"/>
      <c r="C66" s="339"/>
      <c r="D66" s="339"/>
      <c r="E66" s="340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2.75">
      <c r="A67" s="5" t="s">
        <v>7</v>
      </c>
      <c r="B67" s="27" t="s">
        <v>19</v>
      </c>
      <c r="C67" s="7">
        <v>2000</v>
      </c>
      <c r="D67" s="7">
        <v>4000</v>
      </c>
      <c r="E67" s="101">
        <v>4000</v>
      </c>
      <c r="F67" s="49"/>
      <c r="G67" s="49"/>
      <c r="H67" s="49"/>
      <c r="I67" s="49"/>
      <c r="J67" s="49"/>
      <c r="K67" s="49"/>
      <c r="L67" s="49"/>
      <c r="M67" s="49"/>
      <c r="N67" s="49"/>
    </row>
    <row r="68" spans="1:14" s="66" customFormat="1" ht="12.75">
      <c r="A68" s="35" t="s">
        <v>7</v>
      </c>
      <c r="B68" s="31" t="s">
        <v>24</v>
      </c>
      <c r="C68" s="36">
        <v>9000</v>
      </c>
      <c r="D68" s="36">
        <v>9000</v>
      </c>
      <c r="E68" s="105">
        <v>9000</v>
      </c>
      <c r="F68" s="65"/>
      <c r="G68" s="65"/>
      <c r="H68" s="65"/>
      <c r="I68" s="65"/>
      <c r="J68" s="65"/>
      <c r="K68" s="65"/>
      <c r="L68" s="65"/>
      <c r="M68" s="65"/>
      <c r="N68" s="65"/>
    </row>
    <row r="69" spans="1:15" s="181" customFormat="1" ht="12.75" customHeight="1">
      <c r="A69" s="18" t="s">
        <v>7</v>
      </c>
      <c r="B69" s="21" t="s">
        <v>33</v>
      </c>
      <c r="C69" s="15">
        <v>6000</v>
      </c>
      <c r="D69" s="15">
        <v>6000</v>
      </c>
      <c r="E69" s="98">
        <v>6000</v>
      </c>
      <c r="F69" s="65"/>
      <c r="G69" s="65"/>
      <c r="H69" s="65"/>
      <c r="I69" s="65"/>
      <c r="J69" s="65"/>
      <c r="K69" s="65"/>
      <c r="L69" s="65"/>
      <c r="M69" s="65"/>
      <c r="N69" s="65"/>
      <c r="O69" s="180"/>
    </row>
    <row r="70" spans="1:14" s="66" customFormat="1" ht="12.75" customHeight="1" thickBot="1">
      <c r="A70" s="40" t="s">
        <v>7</v>
      </c>
      <c r="B70" s="42" t="s">
        <v>71</v>
      </c>
      <c r="C70" s="41">
        <v>5000</v>
      </c>
      <c r="D70" s="82">
        <v>3000</v>
      </c>
      <c r="E70" s="106">
        <v>3000</v>
      </c>
      <c r="F70" s="65"/>
      <c r="G70" s="65"/>
      <c r="H70" s="65"/>
      <c r="I70" s="65"/>
      <c r="J70" s="65"/>
      <c r="K70" s="65"/>
      <c r="L70" s="65"/>
      <c r="M70" s="65"/>
      <c r="N70" s="65"/>
    </row>
    <row r="71" spans="1:14" s="30" customFormat="1" ht="13.5" customHeight="1" thickBot="1">
      <c r="A71" s="173" t="s">
        <v>116</v>
      </c>
      <c r="B71" s="174"/>
      <c r="C71" s="29">
        <f>SUM(C67:C70)</f>
        <v>22000</v>
      </c>
      <c r="D71" s="29">
        <f>SUM(D67:D70)</f>
        <v>22000</v>
      </c>
      <c r="E71" s="217">
        <f>SUM(E67:E70)</f>
        <v>22000</v>
      </c>
      <c r="F71" s="49"/>
      <c r="G71" s="49"/>
      <c r="H71" s="49"/>
      <c r="I71" s="49"/>
      <c r="J71" s="49"/>
      <c r="K71" s="49"/>
      <c r="L71" s="49"/>
      <c r="M71" s="49"/>
      <c r="N71" s="49"/>
    </row>
    <row r="72" spans="1:14" s="30" customFormat="1" ht="13.5" customHeight="1" thickBot="1">
      <c r="A72" s="341" t="s">
        <v>44</v>
      </c>
      <c r="B72" s="342"/>
      <c r="C72" s="29">
        <f>C50+C55+C60+C65+C71</f>
        <v>93000</v>
      </c>
      <c r="D72" s="29">
        <f>D50+D55+D60+D65+D71</f>
        <v>94000</v>
      </c>
      <c r="E72" s="217">
        <f>E50+E55+E60+E65+E71</f>
        <v>94000</v>
      </c>
      <c r="F72" s="49"/>
      <c r="G72" s="49"/>
      <c r="H72" s="49"/>
      <c r="I72" s="49"/>
      <c r="J72" s="49"/>
      <c r="K72" s="49"/>
      <c r="L72" s="49"/>
      <c r="M72" s="49"/>
      <c r="N72" s="49"/>
    </row>
    <row r="73" spans="1:14" s="203" customFormat="1" ht="13.5" thickBot="1">
      <c r="A73" s="204" t="s">
        <v>120</v>
      </c>
      <c r="B73" s="199"/>
      <c r="C73" s="200"/>
      <c r="D73" s="200"/>
      <c r="E73" s="201"/>
      <c r="F73" s="202"/>
      <c r="G73" s="202"/>
      <c r="H73" s="202"/>
      <c r="I73" s="202"/>
      <c r="J73" s="202"/>
      <c r="K73" s="202"/>
      <c r="L73" s="202"/>
      <c r="M73" s="202"/>
      <c r="N73" s="202"/>
    </row>
    <row r="74" spans="1:14" ht="12.75">
      <c r="A74" s="338" t="s">
        <v>14</v>
      </c>
      <c r="B74" s="339"/>
      <c r="C74" s="339"/>
      <c r="D74" s="339"/>
      <c r="E74" s="340"/>
      <c r="F74" s="49"/>
      <c r="G74" s="49"/>
      <c r="H74" s="49"/>
      <c r="I74" s="49"/>
      <c r="J74" s="49"/>
      <c r="K74" s="49"/>
      <c r="L74" s="49"/>
      <c r="M74" s="49"/>
      <c r="N74" s="49"/>
    </row>
    <row r="75" spans="1:14" ht="13.5" thickBot="1">
      <c r="A75" s="18" t="s">
        <v>14</v>
      </c>
      <c r="B75" s="14" t="s">
        <v>68</v>
      </c>
      <c r="C75" s="20">
        <v>4000</v>
      </c>
      <c r="D75" s="20">
        <v>0</v>
      </c>
      <c r="E75" s="100">
        <v>0</v>
      </c>
      <c r="F75" s="49"/>
      <c r="G75" s="49"/>
      <c r="H75" s="49"/>
      <c r="I75" s="49"/>
      <c r="J75" s="49"/>
      <c r="K75" s="49"/>
      <c r="L75" s="49"/>
      <c r="M75" s="49"/>
      <c r="N75" s="49"/>
    </row>
    <row r="76" spans="1:14" s="30" customFormat="1" ht="13.5" customHeight="1" thickBot="1">
      <c r="A76" s="173" t="s">
        <v>117</v>
      </c>
      <c r="B76" s="174"/>
      <c r="C76" s="29">
        <f>SUM(C75:C75)</f>
        <v>4000</v>
      </c>
      <c r="D76" s="29">
        <f>SUM(D75:D75)</f>
        <v>0</v>
      </c>
      <c r="E76" s="217">
        <f>SUM(E75:E75)</f>
        <v>0</v>
      </c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12.75">
      <c r="A77" s="338" t="s">
        <v>13</v>
      </c>
      <c r="B77" s="339"/>
      <c r="C77" s="339"/>
      <c r="D77" s="339"/>
      <c r="E77" s="340"/>
      <c r="F77" s="49"/>
      <c r="G77" s="49"/>
      <c r="H77" s="49"/>
      <c r="I77" s="49"/>
      <c r="J77" s="49"/>
      <c r="K77" s="49"/>
      <c r="L77" s="49"/>
      <c r="M77" s="49"/>
      <c r="N77" s="49"/>
    </row>
    <row r="78" spans="1:14" s="66" customFormat="1" ht="12.75">
      <c r="A78" s="18" t="s">
        <v>13</v>
      </c>
      <c r="B78" s="14" t="s">
        <v>39</v>
      </c>
      <c r="C78" s="15">
        <v>3500</v>
      </c>
      <c r="D78" s="15">
        <v>3500</v>
      </c>
      <c r="E78" s="98">
        <v>0</v>
      </c>
      <c r="F78" s="65"/>
      <c r="G78" s="65"/>
      <c r="H78" s="65"/>
      <c r="I78" s="65"/>
      <c r="J78" s="65"/>
      <c r="K78" s="65"/>
      <c r="L78" s="65"/>
      <c r="M78" s="65"/>
      <c r="N78" s="65"/>
    </row>
    <row r="79" spans="1:14" s="66" customFormat="1" ht="12.75">
      <c r="A79" s="18" t="s">
        <v>13</v>
      </c>
      <c r="B79" s="11" t="s">
        <v>27</v>
      </c>
      <c r="C79" s="15">
        <v>2000</v>
      </c>
      <c r="D79" s="15">
        <v>2000</v>
      </c>
      <c r="E79" s="98">
        <v>0</v>
      </c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2.75">
      <c r="A80" s="18" t="s">
        <v>13</v>
      </c>
      <c r="B80" s="11" t="s">
        <v>26</v>
      </c>
      <c r="C80" s="15">
        <v>5000</v>
      </c>
      <c r="D80" s="15">
        <v>4000</v>
      </c>
      <c r="E80" s="98">
        <v>0</v>
      </c>
      <c r="F80" s="49"/>
      <c r="G80" s="49"/>
      <c r="H80" s="49"/>
      <c r="I80" s="49"/>
      <c r="J80" s="49"/>
      <c r="K80" s="49"/>
      <c r="L80" s="49"/>
      <c r="M80" s="49"/>
      <c r="N80" s="49"/>
    </row>
    <row r="81" spans="1:14" s="66" customFormat="1" ht="12.75" customHeight="1" thickBot="1">
      <c r="A81" s="18" t="s">
        <v>13</v>
      </c>
      <c r="B81" s="21" t="s">
        <v>32</v>
      </c>
      <c r="C81" s="15">
        <v>3000</v>
      </c>
      <c r="D81" s="15">
        <v>3000</v>
      </c>
      <c r="E81" s="98">
        <v>0</v>
      </c>
      <c r="F81" s="65"/>
      <c r="G81" s="65"/>
      <c r="H81" s="65"/>
      <c r="I81" s="65"/>
      <c r="J81" s="65"/>
      <c r="K81" s="65"/>
      <c r="L81" s="65"/>
      <c r="M81" s="65"/>
      <c r="N81" s="65"/>
    </row>
    <row r="82" spans="1:14" s="30" customFormat="1" ht="13.5" customHeight="1" thickBot="1">
      <c r="A82" s="215" t="s">
        <v>118</v>
      </c>
      <c r="B82" s="209"/>
      <c r="C82" s="210">
        <f>SUM(C78:C81)</f>
        <v>13500</v>
      </c>
      <c r="D82" s="210">
        <f>SUM(D78:D81)</f>
        <v>12500</v>
      </c>
      <c r="E82" s="218">
        <f>SUM(E78:E81)</f>
        <v>0</v>
      </c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12.75">
      <c r="A83" s="338" t="s">
        <v>9</v>
      </c>
      <c r="B83" s="339"/>
      <c r="C83" s="339"/>
      <c r="D83" s="339"/>
      <c r="E83" s="340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2.75" customHeight="1">
      <c r="A84" s="5" t="s">
        <v>9</v>
      </c>
      <c r="B84" s="14" t="s">
        <v>18</v>
      </c>
      <c r="C84" s="10">
        <v>2000</v>
      </c>
      <c r="D84" s="10">
        <v>0</v>
      </c>
      <c r="E84" s="104">
        <v>0</v>
      </c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2.75" customHeight="1">
      <c r="A85" s="5" t="s">
        <v>9</v>
      </c>
      <c r="B85" s="14" t="s">
        <v>22</v>
      </c>
      <c r="C85" s="10">
        <v>4000</v>
      </c>
      <c r="D85" s="10">
        <v>4000</v>
      </c>
      <c r="E85" s="104">
        <v>0</v>
      </c>
      <c r="F85" s="49"/>
      <c r="G85" s="49"/>
      <c r="H85" s="49"/>
      <c r="I85" s="49"/>
      <c r="J85" s="49"/>
      <c r="K85" s="49"/>
      <c r="L85" s="49"/>
      <c r="M85" s="49"/>
      <c r="N85" s="49"/>
    </row>
    <row r="86" spans="1:14" s="66" customFormat="1" ht="12.75" customHeight="1">
      <c r="A86" s="5" t="s">
        <v>9</v>
      </c>
      <c r="B86" s="14" t="s">
        <v>21</v>
      </c>
      <c r="C86" s="10">
        <v>2000</v>
      </c>
      <c r="D86" s="10">
        <v>2000</v>
      </c>
      <c r="E86" s="104">
        <v>0</v>
      </c>
      <c r="F86" s="65"/>
      <c r="G86" s="65"/>
      <c r="H86" s="65"/>
      <c r="I86" s="65"/>
      <c r="J86" s="65"/>
      <c r="K86" s="65"/>
      <c r="L86" s="65"/>
      <c r="M86" s="65"/>
      <c r="N86" s="65"/>
    </row>
    <row r="87" spans="1:14" s="66" customFormat="1" ht="13.5" thickBot="1">
      <c r="A87" s="211" t="s">
        <v>9</v>
      </c>
      <c r="B87" s="212" t="s">
        <v>16</v>
      </c>
      <c r="C87" s="165">
        <v>4500</v>
      </c>
      <c r="D87" s="213">
        <v>4500</v>
      </c>
      <c r="E87" s="214">
        <v>0</v>
      </c>
      <c r="F87" s="65"/>
      <c r="G87" s="65"/>
      <c r="H87" s="65"/>
      <c r="I87" s="65"/>
      <c r="J87" s="65"/>
      <c r="K87" s="65"/>
      <c r="L87" s="65"/>
      <c r="M87" s="65"/>
      <c r="N87" s="65"/>
    </row>
    <row r="88" spans="1:14" s="30" customFormat="1" ht="13.5" customHeight="1" thickBot="1">
      <c r="A88" s="173" t="s">
        <v>119</v>
      </c>
      <c r="B88" s="174"/>
      <c r="C88" s="29">
        <f>SUM(C84:C87)</f>
        <v>12500</v>
      </c>
      <c r="D88" s="29">
        <f>SUM(D84:D87)</f>
        <v>10500</v>
      </c>
      <c r="E88" s="217">
        <f>SUM(E84:E87)</f>
        <v>0</v>
      </c>
      <c r="F88" s="49"/>
      <c r="G88" s="49"/>
      <c r="H88" s="49"/>
      <c r="I88" s="49"/>
      <c r="J88" s="49"/>
      <c r="K88" s="49"/>
      <c r="L88" s="49"/>
      <c r="M88" s="49"/>
      <c r="N88" s="49"/>
    </row>
    <row r="89" spans="1:14" s="30" customFormat="1" ht="13.5" customHeight="1" thickBot="1">
      <c r="A89" s="341" t="s">
        <v>45</v>
      </c>
      <c r="B89" s="342"/>
      <c r="C89" s="29">
        <f>C76+C82+C88</f>
        <v>30000</v>
      </c>
      <c r="D89" s="29">
        <f>D76+D82+D88</f>
        <v>23000</v>
      </c>
      <c r="E89" s="217">
        <f>E76+E82+E88</f>
        <v>0</v>
      </c>
      <c r="F89" s="49"/>
      <c r="G89" s="49"/>
      <c r="H89" s="49"/>
      <c r="I89" s="49"/>
      <c r="J89" s="49"/>
      <c r="K89" s="49"/>
      <c r="L89" s="49"/>
      <c r="M89" s="49"/>
      <c r="N89" s="49"/>
    </row>
    <row r="90" spans="1:5" s="116" customFormat="1" ht="13.5" customHeight="1" thickBot="1">
      <c r="A90" s="117" t="s">
        <v>74</v>
      </c>
      <c r="B90" s="112"/>
      <c r="C90" s="113">
        <v>0</v>
      </c>
      <c r="D90" s="114">
        <v>0</v>
      </c>
      <c r="E90" s="115">
        <v>23000</v>
      </c>
    </row>
    <row r="91" spans="1:15" s="59" customFormat="1" ht="12.75" customHeight="1" thickBot="1">
      <c r="A91" s="281" t="s">
        <v>40</v>
      </c>
      <c r="B91" s="282"/>
      <c r="C91" s="76">
        <f>C41+C72+C89+C90</f>
        <v>396500</v>
      </c>
      <c r="D91" s="76">
        <f>D41+D72+D89+D90</f>
        <v>396500</v>
      </c>
      <c r="E91" s="219">
        <f>E41+E72+E89+E90</f>
        <v>396500</v>
      </c>
      <c r="F91" s="22"/>
      <c r="G91" s="22"/>
      <c r="H91" s="22"/>
      <c r="I91" s="22"/>
      <c r="J91" s="22"/>
      <c r="K91" s="22"/>
      <c r="L91" s="22"/>
      <c r="M91" s="22"/>
      <c r="N91" s="22"/>
      <c r="O91" s="58"/>
    </row>
    <row r="92" spans="1:6" s="19" customFormat="1" ht="12.75">
      <c r="A92" s="44"/>
      <c r="B92" s="44"/>
      <c r="C92" s="45"/>
      <c r="D92" s="77"/>
      <c r="E92" s="77"/>
      <c r="F92" s="22"/>
    </row>
    <row r="93" spans="1:6" s="19" customFormat="1" ht="13.5" thickBot="1">
      <c r="A93" s="44"/>
      <c r="B93" s="44"/>
      <c r="C93" s="45"/>
      <c r="D93" s="77"/>
      <c r="E93" s="77"/>
      <c r="F93" s="22"/>
    </row>
    <row r="94" spans="1:14" ht="13.5" customHeight="1" thickBot="1">
      <c r="A94" s="321" t="s">
        <v>106</v>
      </c>
      <c r="B94" s="322"/>
      <c r="C94" s="322"/>
      <c r="D94" s="322"/>
      <c r="E94" s="323"/>
      <c r="F94" s="49"/>
      <c r="G94" s="49"/>
      <c r="H94" s="49"/>
      <c r="I94" s="49"/>
      <c r="J94" s="49"/>
      <c r="K94" s="49"/>
      <c r="L94" s="49"/>
      <c r="M94" s="49"/>
      <c r="N94" s="49"/>
    </row>
    <row r="95" spans="1:15" s="194" customFormat="1" ht="12.75" customHeight="1">
      <c r="A95" s="310" t="s">
        <v>121</v>
      </c>
      <c r="B95" s="311"/>
      <c r="C95" s="311"/>
      <c r="D95" s="311"/>
      <c r="E95" s="312"/>
      <c r="F95" s="188"/>
      <c r="G95" s="188"/>
      <c r="H95" s="188"/>
      <c r="I95" s="188"/>
      <c r="J95" s="188"/>
      <c r="K95" s="188"/>
      <c r="L95" s="188"/>
      <c r="M95" s="188"/>
      <c r="N95" s="188"/>
      <c r="O95" s="193"/>
    </row>
    <row r="96" spans="1:15" s="26" customFormat="1" ht="12.75" customHeight="1">
      <c r="A96" s="16" t="s">
        <v>75</v>
      </c>
      <c r="B96" s="123" t="s">
        <v>76</v>
      </c>
      <c r="C96" s="124">
        <v>15000</v>
      </c>
      <c r="D96" s="124">
        <v>15000</v>
      </c>
      <c r="E96" s="125">
        <v>15000</v>
      </c>
      <c r="F96" s="49"/>
      <c r="G96" s="49"/>
      <c r="H96" s="49"/>
      <c r="I96" s="49"/>
      <c r="J96" s="49"/>
      <c r="K96" s="49"/>
      <c r="L96" s="49"/>
      <c r="M96" s="49"/>
      <c r="N96" s="49"/>
      <c r="O96" s="52"/>
    </row>
    <row r="97" spans="1:15" s="181" customFormat="1" ht="12.75" customHeight="1">
      <c r="A97" s="16" t="s">
        <v>75</v>
      </c>
      <c r="B97" s="123" t="s">
        <v>77</v>
      </c>
      <c r="C97" s="10">
        <v>3000</v>
      </c>
      <c r="D97" s="10">
        <v>3000</v>
      </c>
      <c r="E97" s="104">
        <v>3000</v>
      </c>
      <c r="F97" s="65"/>
      <c r="G97" s="65"/>
      <c r="H97" s="65"/>
      <c r="I97" s="65"/>
      <c r="J97" s="65"/>
      <c r="K97" s="65"/>
      <c r="L97" s="65"/>
      <c r="M97" s="65"/>
      <c r="N97" s="65"/>
      <c r="O97" s="180"/>
    </row>
    <row r="98" spans="1:15" s="26" customFormat="1" ht="12.75" customHeight="1">
      <c r="A98" s="16" t="s">
        <v>75</v>
      </c>
      <c r="B98" s="123" t="s">
        <v>78</v>
      </c>
      <c r="C98" s="20">
        <v>1500</v>
      </c>
      <c r="D98" s="20">
        <v>1500</v>
      </c>
      <c r="E98" s="100">
        <v>1500</v>
      </c>
      <c r="F98" s="49"/>
      <c r="G98" s="49"/>
      <c r="H98" s="49"/>
      <c r="I98" s="49"/>
      <c r="J98" s="49"/>
      <c r="K98" s="49"/>
      <c r="L98" s="49"/>
      <c r="M98" s="49"/>
      <c r="N98" s="49"/>
      <c r="O98" s="52"/>
    </row>
    <row r="99" spans="1:15" s="181" customFormat="1" ht="12.75" customHeight="1">
      <c r="A99" s="16" t="s">
        <v>75</v>
      </c>
      <c r="B99" s="123" t="s">
        <v>102</v>
      </c>
      <c r="C99" s="20">
        <v>6500</v>
      </c>
      <c r="D99" s="20">
        <v>6500</v>
      </c>
      <c r="E99" s="100">
        <v>6500</v>
      </c>
      <c r="F99" s="65"/>
      <c r="G99" s="65"/>
      <c r="H99" s="65"/>
      <c r="I99" s="65"/>
      <c r="J99" s="65"/>
      <c r="K99" s="65"/>
      <c r="L99" s="65"/>
      <c r="M99" s="65"/>
      <c r="N99" s="65"/>
      <c r="O99" s="180"/>
    </row>
    <row r="100" spans="1:15" s="26" customFormat="1" ht="12.75" customHeight="1">
      <c r="A100" s="5" t="s">
        <v>79</v>
      </c>
      <c r="B100" s="14" t="s">
        <v>80</v>
      </c>
      <c r="C100" s="10">
        <v>2000</v>
      </c>
      <c r="D100" s="10">
        <v>2000</v>
      </c>
      <c r="E100" s="104">
        <v>2000</v>
      </c>
      <c r="F100" s="49"/>
      <c r="G100" s="49"/>
      <c r="H100" s="49"/>
      <c r="I100" s="49"/>
      <c r="J100" s="49"/>
      <c r="K100" s="49"/>
      <c r="L100" s="49"/>
      <c r="M100" s="49"/>
      <c r="N100" s="49"/>
      <c r="O100" s="52"/>
    </row>
    <row r="101" spans="1:14" s="66" customFormat="1" ht="12.75" customHeight="1" thickBot="1">
      <c r="A101" s="71" t="s">
        <v>81</v>
      </c>
      <c r="B101" s="74" t="s">
        <v>82</v>
      </c>
      <c r="C101" s="197">
        <v>28000</v>
      </c>
      <c r="D101" s="197">
        <v>28000</v>
      </c>
      <c r="E101" s="220">
        <v>28000</v>
      </c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1:14" s="30" customFormat="1" ht="13.5" thickBot="1">
      <c r="A102" s="313" t="s">
        <v>83</v>
      </c>
      <c r="B102" s="314"/>
      <c r="C102" s="126">
        <f>SUM(C96:C101)</f>
        <v>56000</v>
      </c>
      <c r="D102" s="126">
        <f>SUM(D96:D101)</f>
        <v>56000</v>
      </c>
      <c r="E102" s="127">
        <f>SUM(E96:E101)</f>
        <v>56000</v>
      </c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 s="191" customFormat="1" ht="12.75" customHeight="1">
      <c r="A103" s="310" t="s">
        <v>84</v>
      </c>
      <c r="B103" s="311"/>
      <c r="C103" s="311"/>
      <c r="D103" s="311"/>
      <c r="E103" s="312"/>
      <c r="F103" s="188"/>
      <c r="G103" s="188"/>
      <c r="H103" s="188"/>
      <c r="I103" s="188"/>
      <c r="J103" s="188"/>
      <c r="K103" s="188"/>
      <c r="L103" s="188"/>
      <c r="M103" s="188"/>
      <c r="N103" s="188"/>
    </row>
    <row r="104" spans="1:15" s="181" customFormat="1" ht="12.75">
      <c r="A104" s="5" t="s">
        <v>75</v>
      </c>
      <c r="B104" s="14" t="s">
        <v>149</v>
      </c>
      <c r="C104" s="10">
        <v>7526</v>
      </c>
      <c r="D104" s="10">
        <v>7476</v>
      </c>
      <c r="E104" s="104">
        <v>7476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180"/>
    </row>
    <row r="105" spans="1:5" s="65" customFormat="1" ht="12.75">
      <c r="A105" s="28" t="s">
        <v>75</v>
      </c>
      <c r="B105" s="31" t="s">
        <v>152</v>
      </c>
      <c r="C105" s="32">
        <v>12340</v>
      </c>
      <c r="D105" s="32">
        <v>12390</v>
      </c>
      <c r="E105" s="268">
        <v>12390</v>
      </c>
    </row>
    <row r="106" spans="1:5" s="65" customFormat="1" ht="12.75">
      <c r="A106" s="28" t="s">
        <v>81</v>
      </c>
      <c r="B106" s="31" t="s">
        <v>141</v>
      </c>
      <c r="C106" s="32">
        <v>7000</v>
      </c>
      <c r="D106" s="32">
        <v>7000</v>
      </c>
      <c r="E106" s="32">
        <v>7000</v>
      </c>
    </row>
    <row r="107" spans="1:6" ht="12.75" customHeight="1" thickBot="1">
      <c r="A107" s="128" t="s">
        <v>85</v>
      </c>
      <c r="B107" s="74" t="s">
        <v>86</v>
      </c>
      <c r="C107" s="75">
        <v>5000</v>
      </c>
      <c r="D107" s="75">
        <v>5000</v>
      </c>
      <c r="E107" s="102">
        <v>5000</v>
      </c>
      <c r="F107" s="49"/>
    </row>
    <row r="108" spans="1:14" ht="13.5" thickBot="1">
      <c r="A108" s="328" t="s">
        <v>87</v>
      </c>
      <c r="B108" s="329"/>
      <c r="C108" s="129">
        <f>SUM(C104+C105+C106+C107)</f>
        <v>31866</v>
      </c>
      <c r="D108" s="129">
        <f>SUM(D104:D104:D107)</f>
        <v>31866</v>
      </c>
      <c r="E108" s="130">
        <f>SUM(E104:E104:E107)</f>
        <v>31866</v>
      </c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 ht="13.5" thickBot="1">
      <c r="A109" s="293" t="s">
        <v>128</v>
      </c>
      <c r="B109" s="294"/>
      <c r="C109" s="129">
        <f>C102+C108</f>
        <v>87866</v>
      </c>
      <c r="D109" s="129">
        <f>D102+D108</f>
        <v>87866</v>
      </c>
      <c r="E109" s="129">
        <f>E102+E108</f>
        <v>87866</v>
      </c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3.5" thickBot="1">
      <c r="A110" s="293" t="s">
        <v>129</v>
      </c>
      <c r="B110" s="294"/>
      <c r="C110" s="129">
        <f>C91+C109</f>
        <v>484366</v>
      </c>
      <c r="D110" s="129">
        <f>D91+D109</f>
        <v>484366</v>
      </c>
      <c r="E110" s="129">
        <f>E91+E109</f>
        <v>484366</v>
      </c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4" s="19" customFormat="1" ht="12.75">
      <c r="A111" s="263"/>
      <c r="B111" s="264"/>
      <c r="C111" s="131"/>
      <c r="D111" s="131"/>
      <c r="E111" s="131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5" s="22" customFormat="1" ht="13.5" thickBot="1">
      <c r="A112" s="44"/>
      <c r="B112" s="44"/>
      <c r="C112" s="45"/>
      <c r="D112" s="45"/>
      <c r="E112" s="45"/>
    </row>
    <row r="113" spans="1:14" ht="13.5" customHeight="1" thickBot="1">
      <c r="A113" s="333" t="s">
        <v>153</v>
      </c>
      <c r="B113" s="334"/>
      <c r="C113" s="334"/>
      <c r="D113" s="334"/>
      <c r="E113" s="335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90" customFormat="1" ht="12.75">
      <c r="A114" s="319" t="s">
        <v>103</v>
      </c>
      <c r="B114" s="320"/>
      <c r="C114" s="138"/>
      <c r="D114" s="138"/>
      <c r="E114" s="139"/>
      <c r="F114" s="188"/>
      <c r="G114" s="188"/>
      <c r="H114" s="188"/>
      <c r="I114" s="188"/>
      <c r="J114" s="188"/>
      <c r="K114" s="188"/>
      <c r="L114" s="188"/>
      <c r="M114" s="188"/>
      <c r="N114" s="188"/>
      <c r="O114" s="189"/>
    </row>
    <row r="115" spans="1:14" ht="12.75">
      <c r="A115" s="132" t="s">
        <v>81</v>
      </c>
      <c r="B115" s="133" t="s">
        <v>122</v>
      </c>
      <c r="C115" s="134">
        <v>29000</v>
      </c>
      <c r="D115" s="134">
        <v>29000</v>
      </c>
      <c r="E115" s="223">
        <v>29000</v>
      </c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6" s="186" customFormat="1" ht="13.5" thickBot="1">
      <c r="A116" s="260" t="s">
        <v>81</v>
      </c>
      <c r="B116" s="187" t="s">
        <v>123</v>
      </c>
      <c r="C116" s="134">
        <v>1000</v>
      </c>
      <c r="D116" s="134">
        <v>3000</v>
      </c>
      <c r="E116" s="223">
        <v>3000</v>
      </c>
      <c r="F116" s="185"/>
    </row>
    <row r="117" spans="1:5" s="49" customFormat="1" ht="13.5" thickBot="1">
      <c r="A117" s="317" t="s">
        <v>138</v>
      </c>
      <c r="B117" s="318"/>
      <c r="C117" s="126">
        <f>SUM(C115:C116)</f>
        <v>30000</v>
      </c>
      <c r="D117" s="126">
        <f>SUM(D115:D116)</f>
        <v>32000</v>
      </c>
      <c r="E117" s="126">
        <f>SUM(E115:E116)</f>
        <v>32000</v>
      </c>
    </row>
    <row r="118" spans="1:5" s="192" customFormat="1" ht="12.75">
      <c r="A118" s="310" t="s">
        <v>150</v>
      </c>
      <c r="B118" s="315"/>
      <c r="C118" s="315"/>
      <c r="D118" s="315"/>
      <c r="E118" s="316"/>
    </row>
    <row r="119" spans="1:5" s="195" customFormat="1" ht="12.75">
      <c r="A119" s="221" t="s">
        <v>81</v>
      </c>
      <c r="B119" s="140" t="s">
        <v>146</v>
      </c>
      <c r="C119" s="216">
        <v>3000</v>
      </c>
      <c r="D119" s="216">
        <v>3000</v>
      </c>
      <c r="E119" s="222">
        <v>3000</v>
      </c>
    </row>
    <row r="120" spans="1:5" s="195" customFormat="1" ht="12.75">
      <c r="A120" s="221" t="s">
        <v>81</v>
      </c>
      <c r="B120" s="140" t="s">
        <v>147</v>
      </c>
      <c r="C120" s="216">
        <v>6000</v>
      </c>
      <c r="D120" s="216">
        <v>6000</v>
      </c>
      <c r="E120" s="222">
        <v>6000</v>
      </c>
    </row>
    <row r="121" spans="1:5" s="195" customFormat="1" ht="12.75">
      <c r="A121" s="221" t="s">
        <v>81</v>
      </c>
      <c r="B121" s="140" t="s">
        <v>154</v>
      </c>
      <c r="C121" s="216">
        <v>3000</v>
      </c>
      <c r="D121" s="216">
        <v>3000</v>
      </c>
      <c r="E121" s="222">
        <v>3000</v>
      </c>
    </row>
    <row r="122" spans="1:5" s="195" customFormat="1" ht="13.5" thickBot="1">
      <c r="A122" s="221" t="s">
        <v>81</v>
      </c>
      <c r="B122" s="196" t="s">
        <v>148</v>
      </c>
      <c r="C122" s="216">
        <v>3000</v>
      </c>
      <c r="D122" s="216">
        <v>3000</v>
      </c>
      <c r="E122" s="222">
        <v>3000</v>
      </c>
    </row>
    <row r="123" spans="1:5" s="49" customFormat="1" ht="13.5" thickBot="1">
      <c r="A123" s="317" t="s">
        <v>151</v>
      </c>
      <c r="B123" s="318"/>
      <c r="C123" s="126">
        <f>SUM(C119:C122)</f>
        <v>15000</v>
      </c>
      <c r="D123" s="126">
        <f>SUM(D119:D122)</f>
        <v>15000</v>
      </c>
      <c r="E123" s="127">
        <f>SUM(E119:E122)</f>
        <v>15000</v>
      </c>
    </row>
    <row r="124" spans="1:14" ht="12.75">
      <c r="A124" s="289" t="s">
        <v>143</v>
      </c>
      <c r="B124" s="290"/>
      <c r="C124" s="137"/>
      <c r="D124" s="138"/>
      <c r="E124" s="13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5" s="144" customFormat="1" ht="12.75">
      <c r="A125" s="221" t="s">
        <v>81</v>
      </c>
      <c r="B125" s="140" t="s">
        <v>88</v>
      </c>
      <c r="C125" s="141">
        <v>10000</v>
      </c>
      <c r="D125" s="141">
        <v>10000</v>
      </c>
      <c r="E125" s="142">
        <v>10000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143"/>
    </row>
    <row r="126" spans="1:15" s="148" customFormat="1" ht="12.75">
      <c r="A126" s="261" t="s">
        <v>81</v>
      </c>
      <c r="B126" s="140" t="s">
        <v>89</v>
      </c>
      <c r="C126" s="145">
        <v>5000</v>
      </c>
      <c r="D126" s="145">
        <v>5000</v>
      </c>
      <c r="E126" s="146">
        <v>5000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147"/>
    </row>
    <row r="127" spans="1:5" s="22" customFormat="1" ht="12.75">
      <c r="A127" s="221" t="s">
        <v>81</v>
      </c>
      <c r="B127" s="149" t="s">
        <v>144</v>
      </c>
      <c r="C127" s="141">
        <v>7000</v>
      </c>
      <c r="D127" s="141">
        <v>5000</v>
      </c>
      <c r="E127" s="141">
        <v>5000</v>
      </c>
    </row>
    <row r="128" spans="1:5" s="22" customFormat="1" ht="13.5" thickBot="1">
      <c r="A128" s="262" t="s">
        <v>81</v>
      </c>
      <c r="B128" s="150" t="s">
        <v>90</v>
      </c>
      <c r="C128" s="151">
        <v>1800</v>
      </c>
      <c r="D128" s="151">
        <v>1800</v>
      </c>
      <c r="E128" s="152">
        <v>1800</v>
      </c>
    </row>
    <row r="129" spans="1:14" s="30" customFormat="1" ht="13.5" thickBot="1">
      <c r="A129" s="291" t="s">
        <v>139</v>
      </c>
      <c r="B129" s="292"/>
      <c r="C129" s="257">
        <f>SUM(C125:C128)</f>
        <v>23800</v>
      </c>
      <c r="D129" s="257">
        <f>SUM(D125:D128)</f>
        <v>21800</v>
      </c>
      <c r="E129" s="258">
        <f>SUM(E125:E128)</f>
        <v>21800</v>
      </c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5" s="259" customFormat="1" ht="13.5" thickBot="1">
      <c r="A130" s="336" t="s">
        <v>140</v>
      </c>
      <c r="B130" s="337"/>
      <c r="C130" s="135">
        <f>C117+C123+C129</f>
        <v>68800</v>
      </c>
      <c r="D130" s="135">
        <f>D117+D123+D129</f>
        <v>68800</v>
      </c>
      <c r="E130" s="135">
        <f>E117+E123+E129</f>
        <v>68800</v>
      </c>
    </row>
    <row r="131" spans="1:6" ht="12.75">
      <c r="A131" s="324" t="s">
        <v>124</v>
      </c>
      <c r="B131" s="325"/>
      <c r="C131" s="326"/>
      <c r="D131" s="326"/>
      <c r="E131" s="327"/>
      <c r="F131" s="49"/>
    </row>
    <row r="132" spans="1:6" ht="13.5" customHeight="1">
      <c r="A132" s="16" t="s">
        <v>75</v>
      </c>
      <c r="B132" s="153" t="s">
        <v>91</v>
      </c>
      <c r="C132" s="154">
        <v>1000</v>
      </c>
      <c r="D132" s="154">
        <v>1000</v>
      </c>
      <c r="E132" s="155">
        <v>1000</v>
      </c>
      <c r="F132" s="49"/>
    </row>
    <row r="133" spans="1:16" ht="12.75">
      <c r="A133" s="16" t="s">
        <v>85</v>
      </c>
      <c r="B133" s="123" t="s">
        <v>92</v>
      </c>
      <c r="C133" s="124">
        <v>4000</v>
      </c>
      <c r="D133" s="124">
        <v>4000</v>
      </c>
      <c r="E133" s="125">
        <v>4000</v>
      </c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1:16" ht="13.5" thickBot="1">
      <c r="A134" s="156" t="s">
        <v>81</v>
      </c>
      <c r="B134" s="157" t="s">
        <v>93</v>
      </c>
      <c r="C134" s="158">
        <v>3000</v>
      </c>
      <c r="D134" s="158">
        <v>3000</v>
      </c>
      <c r="E134" s="159">
        <v>3000</v>
      </c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 spans="1:16" s="30" customFormat="1" ht="13.5" thickBot="1">
      <c r="A135" s="291" t="s">
        <v>94</v>
      </c>
      <c r="B135" s="292"/>
      <c r="C135" s="135">
        <f>SUM(C132:C134)</f>
        <v>8000</v>
      </c>
      <c r="D135" s="135">
        <f>SUM(D132:D134)</f>
        <v>8000</v>
      </c>
      <c r="E135" s="136">
        <f>SUM(E132:E134)</f>
        <v>8000</v>
      </c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 spans="1:16" s="30" customFormat="1" ht="13.5" thickBot="1">
      <c r="A136" s="328" t="s">
        <v>131</v>
      </c>
      <c r="B136" s="329"/>
      <c r="C136" s="129">
        <f>C135+C130</f>
        <v>76800</v>
      </c>
      <c r="D136" s="129">
        <f>D135+D130</f>
        <v>76800</v>
      </c>
      <c r="E136" s="129">
        <f>E135+E130</f>
        <v>76800</v>
      </c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</row>
    <row r="137" spans="1:5" s="22" customFormat="1" ht="12.75">
      <c r="A137" s="44"/>
      <c r="B137" s="44"/>
      <c r="C137" s="45"/>
      <c r="D137" s="45"/>
      <c r="E137" s="45"/>
    </row>
    <row r="138" spans="1:16" s="19" customFormat="1" ht="13.5" thickBot="1">
      <c r="A138" s="44"/>
      <c r="B138" s="44"/>
      <c r="C138" s="45"/>
      <c r="D138" s="45"/>
      <c r="E138" s="45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s="19" customFormat="1" ht="27.75" customHeight="1" thickBot="1">
      <c r="A139" s="160"/>
      <c r="B139" s="330" t="s">
        <v>95</v>
      </c>
      <c r="C139" s="331"/>
      <c r="D139" s="332"/>
      <c r="E139" s="161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ht="12.75">
      <c r="A140" s="306" t="s">
        <v>96</v>
      </c>
      <c r="B140" s="307"/>
      <c r="C140" s="308"/>
      <c r="D140" s="308"/>
      <c r="E140" s="30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</row>
    <row r="141" spans="1:17" s="26" customFormat="1" ht="12.75">
      <c r="A141" s="162" t="s">
        <v>81</v>
      </c>
      <c r="B141" s="12" t="s">
        <v>127</v>
      </c>
      <c r="C141" s="10">
        <v>120000</v>
      </c>
      <c r="D141" s="10">
        <v>120000</v>
      </c>
      <c r="E141" s="104">
        <v>120000</v>
      </c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52"/>
    </row>
    <row r="142" spans="1:16" ht="12.75">
      <c r="A142" s="306" t="s">
        <v>97</v>
      </c>
      <c r="B142" s="307"/>
      <c r="C142" s="308"/>
      <c r="D142" s="308"/>
      <c r="E142" s="30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</row>
    <row r="143" spans="1:5" s="49" customFormat="1" ht="13.5" thickBot="1">
      <c r="A143" s="163" t="s">
        <v>81</v>
      </c>
      <c r="B143" s="164" t="s">
        <v>125</v>
      </c>
      <c r="C143" s="165">
        <v>3000</v>
      </c>
      <c r="D143" s="165">
        <v>3000</v>
      </c>
      <c r="E143" s="166">
        <v>3000</v>
      </c>
    </row>
    <row r="144" spans="1:16" s="168" customFormat="1" ht="13.5" thickBot="1">
      <c r="A144" s="304" t="s">
        <v>98</v>
      </c>
      <c r="B144" s="305"/>
      <c r="C144" s="167">
        <f>C141+C143</f>
        <v>123000</v>
      </c>
      <c r="D144" s="167">
        <f>D141+D143</f>
        <v>123000</v>
      </c>
      <c r="E144" s="224">
        <f>E141+E143</f>
        <v>123000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32"/>
      <c r="P144" s="232"/>
    </row>
    <row r="145" spans="1:16" s="19" customFormat="1" ht="12.75">
      <c r="A145" s="44"/>
      <c r="B145" s="231"/>
      <c r="C145" s="77"/>
      <c r="D145" s="77"/>
      <c r="E145" s="7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ht="13.5" thickBot="1"/>
    <row r="147" spans="1:6" s="235" customFormat="1" ht="13.5" thickBot="1">
      <c r="A147" s="247" t="s">
        <v>134</v>
      </c>
      <c r="B147" s="248"/>
      <c r="C147" s="248"/>
      <c r="D147" s="248"/>
      <c r="E147" s="249"/>
      <c r="F147" s="61"/>
    </row>
    <row r="148" spans="1:16" s="19" customFormat="1" ht="13.5" thickBot="1">
      <c r="A148" s="253" t="s">
        <v>133</v>
      </c>
      <c r="B148" s="254"/>
      <c r="C148" s="255">
        <f>C41+C72+C89+C90</f>
        <v>396500</v>
      </c>
      <c r="D148" s="255">
        <f>D41+D72+D89+D90</f>
        <v>396500</v>
      </c>
      <c r="E148" s="256">
        <f>E41+E72+E89+E90</f>
        <v>396500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s="19" customFormat="1" ht="13.5" thickBot="1">
      <c r="A149" s="253" t="s">
        <v>130</v>
      </c>
      <c r="B149" s="254"/>
      <c r="C149" s="255">
        <f>C109</f>
        <v>87866</v>
      </c>
      <c r="D149" s="255">
        <f>D109</f>
        <v>87866</v>
      </c>
      <c r="E149" s="255">
        <f>E109</f>
        <v>87866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s="19" customFormat="1" ht="13.5" thickBot="1">
      <c r="A150" s="253" t="s">
        <v>132</v>
      </c>
      <c r="B150" s="254"/>
      <c r="C150" s="255">
        <f>C136</f>
        <v>76800</v>
      </c>
      <c r="D150" s="255">
        <f>D136</f>
        <v>76800</v>
      </c>
      <c r="E150" s="255">
        <f>E136</f>
        <v>76800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s="243" customFormat="1" ht="13.5" thickBot="1">
      <c r="A151" s="239" t="s">
        <v>135</v>
      </c>
      <c r="B151" s="240"/>
      <c r="C151" s="241">
        <f>SUM(C146:C150)</f>
        <v>561166</v>
      </c>
      <c r="D151" s="241">
        <f>SUM(D146:D150)</f>
        <v>561166</v>
      </c>
      <c r="E151" s="250">
        <f>SUM(E146:E150)</f>
        <v>561166</v>
      </c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</row>
    <row r="152" spans="1:16" s="19" customFormat="1" ht="13.5" thickBot="1">
      <c r="A152" s="287" t="s">
        <v>99</v>
      </c>
      <c r="B152" s="288"/>
      <c r="C152" s="255">
        <v>73000</v>
      </c>
      <c r="D152" s="255">
        <v>73000</v>
      </c>
      <c r="E152" s="256">
        <v>73000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s="19" customFormat="1" ht="13.5" thickBot="1">
      <c r="A153" s="287" t="s">
        <v>100</v>
      </c>
      <c r="B153" s="288"/>
      <c r="C153" s="255">
        <v>50000</v>
      </c>
      <c r="D153" s="255">
        <v>50000</v>
      </c>
      <c r="E153" s="256">
        <v>50000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s="238" customFormat="1" ht="13.5" thickBot="1">
      <c r="A154" s="295" t="s">
        <v>136</v>
      </c>
      <c r="B154" s="296"/>
      <c r="C154" s="236">
        <f>SUM(C151:C153)</f>
        <v>684166</v>
      </c>
      <c r="D154" s="236">
        <f>SUM(D151:D153)</f>
        <v>684166</v>
      </c>
      <c r="E154" s="251">
        <f>SUM(E151:E153)</f>
        <v>684166</v>
      </c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</row>
    <row r="155" spans="1:16" s="19" customFormat="1" ht="13.5" thickBot="1">
      <c r="A155" s="253"/>
      <c r="B155" s="254"/>
      <c r="C155" s="255"/>
      <c r="D155" s="255"/>
      <c r="E155" s="256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s="235" customFormat="1" ht="13.5" thickBot="1">
      <c r="A156" s="233" t="s">
        <v>137</v>
      </c>
      <c r="B156" s="234"/>
      <c r="C156" s="39"/>
      <c r="D156" s="39"/>
      <c r="E156" s="225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spans="1:16" s="19" customFormat="1" ht="13.5" thickBot="1">
      <c r="A157" s="253" t="s">
        <v>127</v>
      </c>
      <c r="B157" s="254"/>
      <c r="C157" s="255">
        <v>120000</v>
      </c>
      <c r="D157" s="255">
        <v>120000</v>
      </c>
      <c r="E157" s="256">
        <v>120000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s="19" customFormat="1" ht="13.5" thickBot="1">
      <c r="A158" s="253"/>
      <c r="B158" s="254"/>
      <c r="C158" s="255"/>
      <c r="D158" s="255"/>
      <c r="E158" s="256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ht="13.5" thickBot="1">
      <c r="A159" s="233" t="s">
        <v>97</v>
      </c>
      <c r="B159" s="234"/>
      <c r="C159" s="39"/>
      <c r="D159" s="39"/>
      <c r="E159" s="225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</row>
    <row r="160" spans="1:16" s="19" customFormat="1" ht="13.5" thickBot="1">
      <c r="A160" s="253" t="s">
        <v>125</v>
      </c>
      <c r="B160" s="254"/>
      <c r="C160" s="255">
        <v>3000</v>
      </c>
      <c r="D160" s="255">
        <v>3000</v>
      </c>
      <c r="E160" s="256">
        <v>3000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s="19" customFormat="1" ht="13.5" thickBot="1">
      <c r="A161" s="253"/>
      <c r="B161" s="254"/>
      <c r="C161" s="255"/>
      <c r="D161" s="255"/>
      <c r="E161" s="256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s="246" customFormat="1" ht="13.5" thickBot="1">
      <c r="A162" s="285" t="s">
        <v>101</v>
      </c>
      <c r="B162" s="286"/>
      <c r="C162" s="244">
        <f>SUM(C154:C160)</f>
        <v>807166</v>
      </c>
      <c r="D162" s="244">
        <f>SUM(D154:D160)</f>
        <v>807166</v>
      </c>
      <c r="E162" s="252">
        <f>SUM(E154:E160)</f>
        <v>807166</v>
      </c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</row>
    <row r="163" spans="1:16" ht="13.5" thickBo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1:16" s="60" customFormat="1" ht="20.25" customHeight="1" thickBot="1">
      <c r="A164" s="283" t="s">
        <v>42</v>
      </c>
      <c r="B164" s="269"/>
      <c r="C164" s="269"/>
      <c r="D164" s="269"/>
      <c r="E164" s="284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</row>
    <row r="165" spans="1:16" ht="12.75">
      <c r="A165" s="270" t="s">
        <v>58</v>
      </c>
      <c r="B165" s="271"/>
      <c r="C165" s="89"/>
      <c r="D165" s="226"/>
      <c r="E165" s="90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5" s="49" customFormat="1" ht="12.75">
      <c r="A166" s="57" t="s">
        <v>15</v>
      </c>
      <c r="B166" s="24"/>
      <c r="C166" s="25">
        <f>C6+C7+C8</f>
        <v>21000</v>
      </c>
      <c r="D166" s="25">
        <f>D6+D7+D8</f>
        <v>24000</v>
      </c>
      <c r="E166" s="86">
        <f>E6+E7+E8</f>
        <v>24000</v>
      </c>
    </row>
    <row r="167" spans="1:5" s="49" customFormat="1" ht="12.75">
      <c r="A167" s="16" t="s">
        <v>6</v>
      </c>
      <c r="B167" s="24"/>
      <c r="C167" s="25">
        <f>C16+C13+C14+C15+C12+C11</f>
        <v>66500</v>
      </c>
      <c r="D167" s="25">
        <f>D16+D13+D14+D15+D12+D11</f>
        <v>65500</v>
      </c>
      <c r="E167" s="86">
        <f>E16+E13+E14+E15+E12+E11</f>
        <v>65500</v>
      </c>
    </row>
    <row r="168" spans="1:5" s="49" customFormat="1" ht="12.75">
      <c r="A168" s="18" t="s">
        <v>2</v>
      </c>
      <c r="B168" s="24"/>
      <c r="C168" s="25">
        <f>C19+C20+C21+C22+C23</f>
        <v>56000</v>
      </c>
      <c r="D168" s="25">
        <f>D19+D20+D21+D22+D23</f>
        <v>59000</v>
      </c>
      <c r="E168" s="86">
        <f>E19+E20+E21+E22+E23</f>
        <v>59000</v>
      </c>
    </row>
    <row r="169" spans="1:15" s="49" customFormat="1" ht="12.75">
      <c r="A169" s="5" t="s">
        <v>11</v>
      </c>
      <c r="B169" s="24"/>
      <c r="C169" s="25">
        <f>C26+C27+C29+C30+C28+C31</f>
        <v>75000</v>
      </c>
      <c r="D169" s="25">
        <f>D26+D27+D29+D30+D28+D31</f>
        <v>81000</v>
      </c>
      <c r="E169" s="86">
        <f>E26+E27+E29+E30+E28+E31</f>
        <v>81000</v>
      </c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s="49" customFormat="1" ht="13.5" thickBot="1">
      <c r="A170" s="28" t="s">
        <v>4</v>
      </c>
      <c r="B170" s="46"/>
      <c r="C170" s="47">
        <f>C34+C35+C36+C37+C38+C39</f>
        <v>55000</v>
      </c>
      <c r="D170" s="73">
        <f>D34+D35+D36+D37+D38+D39</f>
        <v>50000</v>
      </c>
      <c r="E170" s="94">
        <f>E34+E35+E36+E37+E38+E39</f>
        <v>50000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6" s="48" customFormat="1" ht="13.5" customHeight="1" thickBot="1">
      <c r="A171" s="300" t="s">
        <v>41</v>
      </c>
      <c r="B171" s="301"/>
      <c r="C171" s="23">
        <f>SUM(C166:C170)</f>
        <v>273500</v>
      </c>
      <c r="D171" s="88">
        <f>SUM(D166:D170)</f>
        <v>279500</v>
      </c>
      <c r="E171" s="87">
        <f>SUM(E166:E170)</f>
        <v>279500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61"/>
    </row>
    <row r="172" spans="1:15" ht="12.75">
      <c r="A172" s="270" t="s">
        <v>59</v>
      </c>
      <c r="B172" s="271"/>
      <c r="C172" s="83"/>
      <c r="D172" s="85"/>
      <c r="E172" s="84"/>
      <c r="F172" s="22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 s="49" customFormat="1" ht="13.5" customHeight="1">
      <c r="A173" s="5" t="s">
        <v>12</v>
      </c>
      <c r="B173" s="24"/>
      <c r="C173" s="25">
        <f>C44+C49+C47+C46+C48+C45</f>
        <v>29500</v>
      </c>
      <c r="D173" s="25">
        <f>D44+D49+D47+D46+D48+D45</f>
        <v>29500</v>
      </c>
      <c r="E173" s="86">
        <f>E44+E49+E47+E46+E48+E45</f>
        <v>29500</v>
      </c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s="49" customFormat="1" ht="13.5" customHeight="1">
      <c r="A174" s="5" t="s">
        <v>5</v>
      </c>
      <c r="B174" s="24"/>
      <c r="C174" s="25">
        <f>C52+C53+C54</f>
        <v>15000</v>
      </c>
      <c r="D174" s="25">
        <f>D52+D53+D54</f>
        <v>16000</v>
      </c>
      <c r="E174" s="86">
        <f>E52+E53+E54</f>
        <v>16000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s="49" customFormat="1" ht="13.5" customHeight="1">
      <c r="A175" s="5" t="s">
        <v>10</v>
      </c>
      <c r="B175" s="24"/>
      <c r="C175" s="25">
        <f>C58+C59+C57</f>
        <v>13000</v>
      </c>
      <c r="D175" s="25">
        <f>D58+D59+D57</f>
        <v>13000</v>
      </c>
      <c r="E175" s="108">
        <f>E58+E59+E57</f>
        <v>13000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s="49" customFormat="1" ht="12.75">
      <c r="A176" s="5" t="s">
        <v>8</v>
      </c>
      <c r="B176" s="24"/>
      <c r="C176" s="25">
        <f>C62+C63+C64</f>
        <v>13500</v>
      </c>
      <c r="D176" s="25">
        <f>D62+D63+D64</f>
        <v>13500</v>
      </c>
      <c r="E176" s="86">
        <f>E62+E63+E64</f>
        <v>13500</v>
      </c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s="49" customFormat="1" ht="13.5" thickBot="1">
      <c r="A177" s="5" t="s">
        <v>7</v>
      </c>
      <c r="B177" s="24"/>
      <c r="C177" s="25">
        <f>C67+C68+C69+C70</f>
        <v>22000</v>
      </c>
      <c r="D177" s="73">
        <f>D67+D68+D69+D70</f>
        <v>22000</v>
      </c>
      <c r="E177" s="108">
        <f>E67+E68+E69+E70</f>
        <v>22000</v>
      </c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6" s="48" customFormat="1" ht="13.5" customHeight="1" thickBot="1">
      <c r="A178" s="300" t="s">
        <v>44</v>
      </c>
      <c r="B178" s="301"/>
      <c r="C178" s="23">
        <f>SUM(C173:C177)</f>
        <v>93000</v>
      </c>
      <c r="D178" s="88">
        <f>SUM(D173:D177)</f>
        <v>94000</v>
      </c>
      <c r="E178" s="87">
        <f>SUM(E173:E177)</f>
        <v>94000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61"/>
    </row>
    <row r="179" spans="1:15" ht="12.75">
      <c r="A179" s="270" t="s">
        <v>60</v>
      </c>
      <c r="B179" s="271"/>
      <c r="C179" s="89"/>
      <c r="D179" s="85"/>
      <c r="E179" s="90"/>
      <c r="F179" s="22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 s="49" customFormat="1" ht="13.5" customHeight="1">
      <c r="A180" s="5" t="s">
        <v>14</v>
      </c>
      <c r="B180" s="24"/>
      <c r="C180" s="25">
        <f>C75</f>
        <v>4000</v>
      </c>
      <c r="D180" s="25">
        <f>D75</f>
        <v>0</v>
      </c>
      <c r="E180" s="86">
        <f>E75</f>
        <v>0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s="49" customFormat="1" ht="12.75">
      <c r="A181" s="5" t="s">
        <v>13</v>
      </c>
      <c r="B181" s="24"/>
      <c r="C181" s="25">
        <f>C78+C81+C80+C79</f>
        <v>13500</v>
      </c>
      <c r="D181" s="25">
        <f>D78+D81+D80+D79</f>
        <v>12500</v>
      </c>
      <c r="E181" s="108">
        <f>E78+E81+E80+E79</f>
        <v>0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 s="49" customFormat="1" ht="13.5" thickBot="1">
      <c r="A182" s="71" t="s">
        <v>9</v>
      </c>
      <c r="B182" s="72"/>
      <c r="C182" s="73">
        <f>C85+C86+C87+C84</f>
        <v>12500</v>
      </c>
      <c r="D182" s="73">
        <f>D85+D86+D87+D84</f>
        <v>10500</v>
      </c>
      <c r="E182" s="91">
        <f>E85+E86+E87+E84</f>
        <v>0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6" s="48" customFormat="1" ht="13.5" customHeight="1" thickBot="1">
      <c r="A183" s="302" t="s">
        <v>45</v>
      </c>
      <c r="B183" s="303"/>
      <c r="C183" s="95">
        <f>SUM(C180:C182)</f>
        <v>30000</v>
      </c>
      <c r="D183" s="88">
        <f>SUM(D180:D182)</f>
        <v>23000</v>
      </c>
      <c r="E183" s="96">
        <f>SUM(E180:E182)</f>
        <v>0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61"/>
    </row>
    <row r="184" spans="1:5" s="116" customFormat="1" ht="13.5" customHeight="1" thickBot="1">
      <c r="A184" s="169" t="s">
        <v>74</v>
      </c>
      <c r="B184" s="170"/>
      <c r="C184" s="113">
        <v>0</v>
      </c>
      <c r="D184" s="114">
        <v>0</v>
      </c>
      <c r="E184" s="115">
        <v>23000</v>
      </c>
    </row>
    <row r="185" spans="1:15" s="56" customFormat="1" ht="13.5" customHeight="1" thickBot="1">
      <c r="A185" s="281" t="s">
        <v>43</v>
      </c>
      <c r="B185" s="299"/>
      <c r="C185" s="97">
        <f>C171+C183+C178</f>
        <v>396500</v>
      </c>
      <c r="D185" s="76">
        <f>D171+D183+D178</f>
        <v>396500</v>
      </c>
      <c r="E185" s="92">
        <f>E171+E183+E178+E184</f>
        <v>396500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6" s="267" customFormat="1" ht="24.75" customHeight="1">
      <c r="A186" s="279" t="s">
        <v>126</v>
      </c>
      <c r="B186" s="279"/>
      <c r="C186" s="279"/>
      <c r="D186" s="279"/>
      <c r="E186" s="279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6"/>
    </row>
    <row r="187" s="49" customFormat="1" ht="13.5" thickBot="1"/>
    <row r="188" spans="1:6" ht="18.75" customHeight="1" thickBot="1">
      <c r="A188" s="274" t="s">
        <v>46</v>
      </c>
      <c r="B188" s="275"/>
      <c r="C188" s="275"/>
      <c r="D188" s="275"/>
      <c r="E188" s="276"/>
      <c r="F188" s="49"/>
    </row>
    <row r="189" spans="1:17" s="30" customFormat="1" ht="13.5" thickBot="1">
      <c r="A189" s="277" t="s">
        <v>47</v>
      </c>
      <c r="B189" s="278"/>
      <c r="C189" s="93">
        <f>C6+C19+C26+C34+C57+C75+C84</f>
        <v>42700</v>
      </c>
      <c r="D189" s="93">
        <f>D6+D19+D26+D34+D57+D75+D84</f>
        <v>39000</v>
      </c>
      <c r="E189" s="227">
        <f>E6+E19+E26+E34+E57+E75+E84</f>
        <v>39000</v>
      </c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</row>
    <row r="190" spans="1:17" s="30" customFormat="1" ht="13.5" thickBot="1">
      <c r="A190" s="272" t="s">
        <v>48</v>
      </c>
      <c r="B190" s="273"/>
      <c r="C190" s="69">
        <f>C11+C20+C44+C52+C67+C85</f>
        <v>32000</v>
      </c>
      <c r="D190" s="69">
        <f>D11+D20+D44+D52+D67+D85</f>
        <v>37000</v>
      </c>
      <c r="E190" s="228">
        <f>E11+E20+E44+E52+E67+E85</f>
        <v>25000</v>
      </c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1:6" ht="12.75" customHeight="1">
      <c r="A191" s="272" t="s">
        <v>49</v>
      </c>
      <c r="B191" s="273"/>
      <c r="C191" s="69">
        <f>C8+C12+C21+C27+C35+C58+C62+C68+C78</f>
        <v>111300</v>
      </c>
      <c r="D191" s="69">
        <f>D8+D12+D21+D27+D35+D58+D62+D68+D78</f>
        <v>108500</v>
      </c>
      <c r="E191" s="69">
        <f>E8+E12+E21+E27+E35+E58+E62+E68+E78</f>
        <v>107000</v>
      </c>
      <c r="F191" s="49"/>
    </row>
    <row r="192" spans="1:6" ht="12.75" customHeight="1">
      <c r="A192" s="272" t="s">
        <v>50</v>
      </c>
      <c r="B192" s="273"/>
      <c r="C192" s="69">
        <f>C13+C28+C45</f>
        <v>21000</v>
      </c>
      <c r="D192" s="69">
        <f>D13+D28+D45</f>
        <v>21000</v>
      </c>
      <c r="E192" s="228">
        <f>E13+E28+E45</f>
        <v>21000</v>
      </c>
      <c r="F192" s="49"/>
    </row>
    <row r="193" spans="1:6" ht="12.75" customHeight="1">
      <c r="A193" s="272" t="s">
        <v>51</v>
      </c>
      <c r="B193" s="273"/>
      <c r="C193" s="69">
        <f>C29+C36+C47+C53+C59+C79+C86</f>
        <v>35500</v>
      </c>
      <c r="D193" s="69">
        <f>D29+D36+D47+D53+D59+D79+D86</f>
        <v>41000</v>
      </c>
      <c r="E193" s="228">
        <f>E29+E36+E47+E53+E59+E79+E86</f>
        <v>37000</v>
      </c>
      <c r="F193" s="49"/>
    </row>
    <row r="194" spans="1:6" ht="12.75" customHeight="1">
      <c r="A194" s="272" t="s">
        <v>52</v>
      </c>
      <c r="B194" s="273"/>
      <c r="C194" s="69">
        <f>C14+C37+C46+C54+C63+C69+C81</f>
        <v>53000</v>
      </c>
      <c r="D194" s="69">
        <f>D14+D37+D46+D54+D63+D69+D81</f>
        <v>52000</v>
      </c>
      <c r="E194" s="228">
        <f>E14+E37+E46+E54+E63+E69+E81</f>
        <v>52000</v>
      </c>
      <c r="F194" s="49"/>
    </row>
    <row r="195" spans="1:6" ht="12.75" customHeight="1">
      <c r="A195" s="272" t="s">
        <v>53</v>
      </c>
      <c r="B195" s="273"/>
      <c r="C195" s="69">
        <f>C7+C38+C70</f>
        <v>17000</v>
      </c>
      <c r="D195" s="69">
        <f>D7+D38+D70</f>
        <v>15000</v>
      </c>
      <c r="E195" s="228">
        <f>E7+E38+E70</f>
        <v>15000</v>
      </c>
      <c r="F195" s="49"/>
    </row>
    <row r="196" spans="1:6" ht="12.75" customHeight="1">
      <c r="A196" s="272" t="s">
        <v>54</v>
      </c>
      <c r="B196" s="273"/>
      <c r="C196" s="69">
        <f>C15+C22+C30+C39+C48+C64+C87</f>
        <v>60000</v>
      </c>
      <c r="D196" s="69">
        <f>D15+D22+D30+D39+D48+D64+D87</f>
        <v>62000</v>
      </c>
      <c r="E196" s="69">
        <f>E15+E22+E30+E39+E48+E64+E87</f>
        <v>67500</v>
      </c>
      <c r="F196" s="49"/>
    </row>
    <row r="197" spans="1:6" ht="12.75" customHeight="1">
      <c r="A197" s="272" t="s">
        <v>55</v>
      </c>
      <c r="B197" s="273"/>
      <c r="C197" s="69">
        <f>C80</f>
        <v>5000</v>
      </c>
      <c r="D197" s="69">
        <f>D80</f>
        <v>4000</v>
      </c>
      <c r="E197" s="228">
        <f>E80</f>
        <v>0</v>
      </c>
      <c r="F197" s="49"/>
    </row>
    <row r="198" spans="1:6" ht="12.75" customHeight="1">
      <c r="A198" s="272" t="s">
        <v>64</v>
      </c>
      <c r="B198" s="273"/>
      <c r="C198" s="70">
        <f>C16+C31+C49</f>
        <v>15000</v>
      </c>
      <c r="D198" s="70">
        <f>D16+D31+D49</f>
        <v>13000</v>
      </c>
      <c r="E198" s="229">
        <f>E16+E31+E49</f>
        <v>6000</v>
      </c>
      <c r="F198" s="49"/>
    </row>
    <row r="199" spans="1:6" ht="13.5" customHeight="1" thickBot="1">
      <c r="A199" s="297" t="s">
        <v>63</v>
      </c>
      <c r="B199" s="298"/>
      <c r="C199" s="120">
        <f>C23</f>
        <v>4000</v>
      </c>
      <c r="D199" s="120">
        <f>D23</f>
        <v>4000</v>
      </c>
      <c r="E199" s="230">
        <f>E23</f>
        <v>4000</v>
      </c>
      <c r="F199" s="49"/>
    </row>
    <row r="200" spans="1:5" s="116" customFormat="1" ht="13.5" customHeight="1" thickBot="1">
      <c r="A200" s="171" t="s">
        <v>74</v>
      </c>
      <c r="B200" s="172"/>
      <c r="C200" s="119">
        <v>0</v>
      </c>
      <c r="D200" s="114">
        <v>0</v>
      </c>
      <c r="E200" s="118">
        <v>23000</v>
      </c>
    </row>
    <row r="201" spans="1:16" s="43" customFormat="1" ht="13.5" customHeight="1" thickBot="1">
      <c r="A201" s="281" t="s">
        <v>61</v>
      </c>
      <c r="B201" s="282"/>
      <c r="C201" s="76">
        <f>C189+C190+C191+C192+C193+C194+C195+C196+C197+C198+C199</f>
        <v>396500</v>
      </c>
      <c r="D201" s="76">
        <f>D189+D190+D191+D192+D193+D194+D195+D196+D197+D198+D199</f>
        <v>396500</v>
      </c>
      <c r="E201" s="219">
        <f>E189+E190+E191+E192+E193+E194+E195+E196+E197+E198+E199+E200</f>
        <v>396500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54"/>
    </row>
    <row r="203" spans="1:15" s="56" customFormat="1" ht="12.75">
      <c r="A203" s="109"/>
      <c r="B203" s="110"/>
      <c r="C203" s="111"/>
      <c r="D203" s="111"/>
      <c r="E203" s="111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s="56" customFormat="1" ht="12.75">
      <c r="A204" s="109"/>
      <c r="B204" s="110"/>
      <c r="C204" s="111"/>
      <c r="D204" s="111"/>
      <c r="E204" s="111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 s="56" customFormat="1" ht="12.75">
      <c r="A205" s="109"/>
      <c r="B205" s="110"/>
      <c r="C205" s="111"/>
      <c r="D205" s="111"/>
      <c r="E205" s="111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 s="56" customFormat="1" ht="12.75">
      <c r="A206" s="109"/>
      <c r="B206" s="110"/>
      <c r="C206" s="111"/>
      <c r="D206" s="111"/>
      <c r="E206" s="111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s="56" customFormat="1" ht="12.75">
      <c r="A207" s="109"/>
      <c r="B207" s="110"/>
      <c r="C207" s="111"/>
      <c r="D207" s="111"/>
      <c r="E207" s="111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s="56" customFormat="1" ht="12.75">
      <c r="A208" s="109"/>
      <c r="B208" s="110"/>
      <c r="C208" s="111"/>
      <c r="D208" s="111"/>
      <c r="E208" s="111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 s="56" customFormat="1" ht="12.75">
      <c r="A209" s="109"/>
      <c r="B209" s="110"/>
      <c r="C209" s="111"/>
      <c r="D209" s="111"/>
      <c r="E209" s="111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s="56" customFormat="1" ht="12.75">
      <c r="A210" s="109"/>
      <c r="B210" s="110"/>
      <c r="C210" s="111"/>
      <c r="D210" s="111"/>
      <c r="E210" s="111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6" ht="12.75">
      <c r="A211" s="49"/>
      <c r="B211" s="49"/>
      <c r="C211" s="49"/>
      <c r="D211" s="49"/>
      <c r="E211" s="49"/>
      <c r="F211" s="49"/>
    </row>
    <row r="212" spans="1:6" ht="12.75">
      <c r="A212" s="49"/>
      <c r="B212" s="49"/>
      <c r="C212" s="49"/>
      <c r="D212" s="49"/>
      <c r="E212" s="49"/>
      <c r="F212" s="49"/>
    </row>
    <row r="213" spans="1:6" ht="12.75">
      <c r="A213" s="49"/>
      <c r="B213" s="49"/>
      <c r="C213" s="49"/>
      <c r="D213" s="49"/>
      <c r="E213" s="49"/>
      <c r="F213" s="49"/>
    </row>
    <row r="214" spans="1:6" ht="12.75">
      <c r="A214" s="49"/>
      <c r="B214" s="49"/>
      <c r="C214" s="49"/>
      <c r="D214" s="49"/>
      <c r="E214" s="49"/>
      <c r="F214" s="49"/>
    </row>
    <row r="215" spans="1:6" ht="12.75">
      <c r="A215" s="49"/>
      <c r="B215" s="49"/>
      <c r="C215" s="49"/>
      <c r="D215" s="49"/>
      <c r="E215" s="49"/>
      <c r="F215" s="49"/>
    </row>
    <row r="216" spans="1:6" ht="12.75">
      <c r="A216" s="49"/>
      <c r="B216" s="49"/>
      <c r="C216" s="49"/>
      <c r="D216" s="49"/>
      <c r="E216" s="49"/>
      <c r="F216" s="49"/>
    </row>
    <row r="217" spans="1:6" ht="12.75">
      <c r="A217" s="49"/>
      <c r="B217" s="49"/>
      <c r="C217" s="49"/>
      <c r="D217" s="49"/>
      <c r="E217" s="49"/>
      <c r="F217" s="49"/>
    </row>
    <row r="218" spans="1:6" ht="12.75">
      <c r="A218" s="49"/>
      <c r="B218" s="49"/>
      <c r="C218" s="49"/>
      <c r="D218" s="49"/>
      <c r="E218" s="49"/>
      <c r="F218" s="49"/>
    </row>
    <row r="219" spans="1:6" ht="12.75">
      <c r="A219" s="49"/>
      <c r="B219" s="49"/>
      <c r="C219" s="49"/>
      <c r="D219" s="49"/>
      <c r="E219" s="49"/>
      <c r="F219" s="49"/>
    </row>
    <row r="220" spans="1:6" ht="12.75">
      <c r="A220" s="49"/>
      <c r="B220" s="49"/>
      <c r="C220" s="49"/>
      <c r="D220" s="49"/>
      <c r="E220" s="49"/>
      <c r="F220" s="49"/>
    </row>
    <row r="221" spans="1:6" ht="12.75">
      <c r="A221" s="49"/>
      <c r="B221" s="49"/>
      <c r="C221" s="49"/>
      <c r="D221" s="49"/>
      <c r="E221" s="49"/>
      <c r="F221" s="49"/>
    </row>
    <row r="222" spans="1:6" ht="12.75">
      <c r="A222" s="49"/>
      <c r="B222" s="49"/>
      <c r="C222" s="49"/>
      <c r="D222" s="49"/>
      <c r="E222" s="49"/>
      <c r="F222" s="49"/>
    </row>
    <row r="223" spans="1:6" ht="12.75">
      <c r="A223" s="49"/>
      <c r="B223" s="49"/>
      <c r="C223" s="49"/>
      <c r="D223" s="49"/>
      <c r="E223" s="49"/>
      <c r="F223" s="49"/>
    </row>
    <row r="224" s="49" customFormat="1" ht="12.75"/>
    <row r="225" s="49" customFormat="1" ht="12.75"/>
    <row r="226" s="49" customFormat="1" ht="12.75"/>
    <row r="227" s="49" customFormat="1" ht="12.75"/>
    <row r="228" s="49" customFormat="1" ht="12.75"/>
    <row r="229" s="49" customFormat="1" ht="12.75"/>
    <row r="230" s="49" customFormat="1" ht="12.75"/>
    <row r="231" s="49" customFormat="1" ht="12.75"/>
    <row r="232" s="49" customFormat="1" ht="12.75"/>
    <row r="233" s="49" customFormat="1" ht="12.75"/>
    <row r="234" s="49" customFormat="1" ht="12.75"/>
    <row r="235" s="49" customFormat="1" ht="12.75"/>
    <row r="236" s="49" customFormat="1" ht="12.75"/>
    <row r="237" s="49" customFormat="1" ht="12.75"/>
    <row r="238" s="49" customFormat="1" ht="12.75"/>
    <row r="239" s="49" customFormat="1" ht="12.75"/>
    <row r="240" s="49" customFormat="1" ht="12.75"/>
    <row r="241" s="49" customFormat="1" ht="12.75"/>
    <row r="242" s="49" customFormat="1" ht="12.75"/>
    <row r="243" s="49" customFormat="1" ht="12.75"/>
    <row r="244" s="49" customFormat="1" ht="12.75"/>
    <row r="245" s="49" customFormat="1" ht="12.75"/>
    <row r="246" s="49" customFormat="1" ht="12.75"/>
    <row r="247" s="49" customFormat="1" ht="12.75"/>
    <row r="248" s="49" customFormat="1" ht="12.75"/>
    <row r="249" s="49" customFormat="1" ht="12.75"/>
    <row r="250" s="49" customFormat="1" ht="12.75"/>
    <row r="251" s="49" customFormat="1" ht="12.75"/>
    <row r="252" s="49" customFormat="1" ht="12.75"/>
    <row r="253" s="49" customFormat="1" ht="12.75"/>
    <row r="254" s="49" customFormat="1" ht="12.75"/>
    <row r="255" s="49" customFormat="1" ht="12.75"/>
    <row r="256" s="49" customFormat="1" ht="12.75"/>
    <row r="257" s="49" customFormat="1" ht="12.75"/>
    <row r="258" s="49" customFormat="1" ht="12.75"/>
    <row r="259" s="49" customFormat="1" ht="12.75"/>
    <row r="260" s="49" customFormat="1" ht="12.75"/>
    <row r="261" s="49" customFormat="1" ht="12.75"/>
    <row r="262" s="49" customFormat="1" ht="12.75"/>
    <row r="263" s="49" customFormat="1" ht="12.75"/>
    <row r="264" s="49" customFormat="1" ht="12.75"/>
    <row r="265" s="49" customFormat="1" ht="12.75"/>
    <row r="266" s="49" customFormat="1" ht="12.75"/>
    <row r="267" s="49" customFormat="1" ht="12.75"/>
    <row r="268" s="49" customFormat="1" ht="12.75"/>
    <row r="269" s="49" customFormat="1" ht="12.75"/>
    <row r="270" s="49" customFormat="1" ht="12.75"/>
    <row r="271" s="49" customFormat="1" ht="12.75"/>
    <row r="272" s="49" customFormat="1" ht="12.75"/>
    <row r="273" s="49" customFormat="1" ht="12.75"/>
    <row r="274" s="49" customFormat="1" ht="12.75"/>
    <row r="275" s="49" customFormat="1" ht="12.75"/>
    <row r="276" s="49" customFormat="1" ht="12.75"/>
    <row r="277" s="49" customFormat="1" ht="12.75"/>
    <row r="278" s="49" customFormat="1" ht="12.75"/>
    <row r="279" s="49" customFormat="1" ht="12.75"/>
    <row r="280" s="49" customFormat="1" ht="12.75"/>
    <row r="281" s="49" customFormat="1" ht="12.75"/>
    <row r="282" s="49" customFormat="1" ht="12.75"/>
    <row r="283" s="49" customFormat="1" ht="12.75"/>
    <row r="284" s="49" customFormat="1" ht="12.75"/>
    <row r="285" s="49" customFormat="1" ht="12.75"/>
    <row r="286" s="49" customFormat="1" ht="12.75"/>
    <row r="287" s="49" customFormat="1" ht="12.75"/>
    <row r="288" s="49" customFormat="1" ht="12.75"/>
    <row r="289" s="49" customFormat="1" ht="12.75"/>
    <row r="290" s="49" customFormat="1" ht="12.75"/>
    <row r="291" s="49" customFormat="1" ht="12.75"/>
    <row r="292" s="49" customFormat="1" ht="12.75"/>
    <row r="293" s="49" customFormat="1" ht="12.75"/>
    <row r="294" s="49" customFormat="1" ht="12.75"/>
    <row r="295" s="49" customFormat="1" ht="12.75"/>
    <row r="296" s="49" customFormat="1" ht="12.75"/>
    <row r="297" s="49" customFormat="1" ht="12.75"/>
    <row r="298" s="49" customFormat="1" ht="12.75"/>
    <row r="299" s="49" customFormat="1" ht="12.75"/>
    <row r="300" s="49" customFormat="1" ht="12.75"/>
    <row r="301" s="49" customFormat="1" ht="12.75"/>
    <row r="302" s="49" customFormat="1" ht="12.75"/>
    <row r="303" s="49" customFormat="1" ht="12.75"/>
    <row r="304" s="49" customFormat="1" ht="12.75"/>
    <row r="305" s="49" customFormat="1" ht="12.75"/>
    <row r="306" s="49" customFormat="1" ht="12.75"/>
    <row r="307" s="49" customFormat="1" ht="12.75"/>
    <row r="308" s="49" customFormat="1" ht="12.75"/>
    <row r="309" s="49" customFormat="1" ht="12.75"/>
    <row r="310" s="49" customFormat="1" ht="12.75"/>
    <row r="311" s="49" customFormat="1" ht="12.75"/>
    <row r="312" s="49" customFormat="1" ht="12.75"/>
    <row r="313" s="49" customFormat="1" ht="12.75"/>
    <row r="314" s="49" customFormat="1" ht="12.75"/>
    <row r="315" s="49" customFormat="1" ht="12.75"/>
    <row r="316" s="49" customFormat="1" ht="12.75"/>
    <row r="317" s="49" customFormat="1" ht="12.75"/>
    <row r="318" s="49" customFormat="1" ht="12.75"/>
    <row r="319" s="49" customFormat="1" ht="12.75"/>
    <row r="320" s="49" customFormat="1" ht="12.75"/>
    <row r="321" s="49" customFormat="1" ht="12.75"/>
    <row r="322" s="49" customFormat="1" ht="12.75"/>
    <row r="323" s="49" customFormat="1" ht="12.75"/>
    <row r="324" s="49" customFormat="1" ht="12.75"/>
    <row r="325" s="49" customFormat="1" ht="12.75"/>
    <row r="326" s="49" customFormat="1" ht="12.75"/>
    <row r="327" s="49" customFormat="1" ht="12.75"/>
    <row r="328" s="49" customFormat="1" ht="12.75"/>
    <row r="329" s="49" customFormat="1" ht="12.75"/>
    <row r="330" s="49" customFormat="1" ht="12.75"/>
    <row r="331" s="49" customFormat="1" ht="12.75"/>
    <row r="332" s="49" customFormat="1" ht="12.75"/>
    <row r="333" s="49" customFormat="1" ht="12.75"/>
    <row r="334" s="49" customFormat="1" ht="12.75"/>
    <row r="335" s="49" customFormat="1" ht="12.75"/>
    <row r="336" s="49" customFormat="1" ht="12.75"/>
    <row r="337" s="49" customFormat="1" ht="12.75"/>
    <row r="338" s="49" customFormat="1" ht="12.75"/>
    <row r="339" s="49" customFormat="1" ht="12.75"/>
    <row r="340" s="49" customFormat="1" ht="12.75"/>
    <row r="341" s="49" customFormat="1" ht="12.75"/>
    <row r="342" s="49" customFormat="1" ht="12.75"/>
    <row r="343" s="49" customFormat="1" ht="12.75"/>
    <row r="344" s="49" customFormat="1" ht="12.75"/>
    <row r="345" s="49" customFormat="1" ht="12.75"/>
    <row r="346" s="49" customFormat="1" ht="12.75"/>
    <row r="347" s="49" customFormat="1" ht="12.75"/>
    <row r="348" s="49" customFormat="1" ht="12.75"/>
    <row r="349" s="49" customFormat="1" ht="12.75"/>
    <row r="350" s="49" customFormat="1" ht="12.75"/>
    <row r="351" s="49" customFormat="1" ht="12.75"/>
    <row r="352" s="49" customFormat="1" ht="12.75"/>
    <row r="353" s="49" customFormat="1" ht="12.75"/>
    <row r="354" s="49" customFormat="1" ht="12.75"/>
    <row r="355" s="49" customFormat="1" ht="12.75"/>
    <row r="356" s="49" customFormat="1" ht="12.75"/>
    <row r="357" s="49" customFormat="1" ht="12.75"/>
    <row r="358" s="49" customFormat="1" ht="12.75"/>
    <row r="359" s="49" customFormat="1" ht="12.75"/>
    <row r="360" s="49" customFormat="1" ht="12.75"/>
    <row r="361" s="49" customFormat="1" ht="12.75"/>
    <row r="362" s="49" customFormat="1" ht="12.75"/>
    <row r="363" s="49" customFormat="1" ht="12.75"/>
    <row r="364" s="49" customFormat="1" ht="12.75"/>
    <row r="365" s="49" customFormat="1" ht="12.75"/>
    <row r="366" s="49" customFormat="1" ht="12.75"/>
    <row r="367" s="49" customFormat="1" ht="12.75"/>
    <row r="368" s="49" customFormat="1" ht="12.75"/>
    <row r="369" s="49" customFormat="1" ht="12.75"/>
    <row r="370" s="49" customFormat="1" ht="12.75"/>
    <row r="371" s="49" customFormat="1" ht="12.75"/>
    <row r="372" s="49" customFormat="1" ht="12.75"/>
    <row r="373" s="49" customFormat="1" ht="12.75"/>
    <row r="374" s="49" customFormat="1" ht="12.75"/>
    <row r="375" s="49" customFormat="1" ht="12.75"/>
    <row r="376" s="49" customFormat="1" ht="12.75"/>
    <row r="377" s="49" customFormat="1" ht="12.75"/>
    <row r="378" s="49" customFormat="1" ht="12.75"/>
    <row r="379" s="49" customFormat="1" ht="12.75"/>
    <row r="380" s="49" customFormat="1" ht="12.75"/>
    <row r="381" s="49" customFormat="1" ht="12.75"/>
    <row r="382" s="49" customFormat="1" ht="12.75"/>
    <row r="383" s="49" customFormat="1" ht="12.75"/>
    <row r="384" s="49" customFormat="1" ht="12.75"/>
    <row r="385" s="49" customFormat="1" ht="12.75"/>
    <row r="386" s="49" customFormat="1" ht="12.75"/>
    <row r="387" s="49" customFormat="1" ht="12.75"/>
    <row r="388" s="49" customFormat="1" ht="12.75"/>
    <row r="389" s="49" customFormat="1" ht="12.75"/>
    <row r="390" s="49" customFormat="1" ht="12.75"/>
    <row r="391" s="49" customFormat="1" ht="12.75"/>
    <row r="392" s="49" customFormat="1" ht="12.75"/>
    <row r="393" s="49" customFormat="1" ht="12.75"/>
    <row r="394" s="49" customFormat="1" ht="12.75"/>
    <row r="395" s="49" customFormat="1" ht="12.75"/>
    <row r="396" s="49" customFormat="1" ht="12.75"/>
    <row r="397" s="49" customFormat="1" ht="12.75"/>
    <row r="398" s="49" customFormat="1" ht="12.75"/>
    <row r="399" s="49" customFormat="1" ht="12.75"/>
    <row r="400" s="49" customFormat="1" ht="12.75"/>
    <row r="401" s="49" customFormat="1" ht="12.75"/>
    <row r="402" s="49" customFormat="1" ht="12.75"/>
    <row r="403" s="49" customFormat="1" ht="12.75"/>
    <row r="404" s="49" customFormat="1" ht="12.75"/>
    <row r="405" s="49" customFormat="1" ht="12.75"/>
    <row r="406" s="49" customFormat="1" ht="12.75"/>
    <row r="407" s="49" customFormat="1" ht="12.75"/>
    <row r="408" s="49" customFormat="1" ht="12.75"/>
    <row r="409" s="49" customFormat="1" ht="12.75"/>
    <row r="410" s="49" customFormat="1" ht="12.75"/>
    <row r="411" s="49" customFormat="1" ht="12.75"/>
    <row r="412" s="49" customFormat="1" ht="12.75"/>
    <row r="413" s="49" customFormat="1" ht="12.75"/>
    <row r="414" s="49" customFormat="1" ht="12.75"/>
    <row r="415" s="49" customFormat="1" ht="12.75"/>
    <row r="416" s="49" customFormat="1" ht="12.75"/>
    <row r="417" s="49" customFormat="1" ht="12.75"/>
    <row r="418" s="49" customFormat="1" ht="12.75"/>
    <row r="419" s="49" customFormat="1" ht="12.75"/>
    <row r="420" s="49" customFormat="1" ht="12.75"/>
    <row r="421" s="49" customFormat="1" ht="12.75"/>
    <row r="422" s="49" customFormat="1" ht="12.75"/>
    <row r="423" s="49" customFormat="1" ht="12.75"/>
    <row r="424" s="49" customFormat="1" ht="12.75"/>
    <row r="425" s="49" customFormat="1" ht="12.75"/>
    <row r="426" s="49" customFormat="1" ht="12.75"/>
    <row r="427" s="49" customFormat="1" ht="12.75"/>
    <row r="428" s="49" customFormat="1" ht="12.75"/>
    <row r="429" s="49" customFormat="1" ht="12.75"/>
    <row r="430" s="49" customFormat="1" ht="12.75"/>
    <row r="431" s="49" customFormat="1" ht="12.75"/>
    <row r="432" s="49" customFormat="1" ht="12.75"/>
    <row r="433" s="49" customFormat="1" ht="12.75"/>
    <row r="434" s="49" customFormat="1" ht="12.75"/>
    <row r="435" s="49" customFormat="1" ht="12.75"/>
    <row r="436" s="49" customFormat="1" ht="12.75"/>
    <row r="437" s="49" customFormat="1" ht="12.75"/>
    <row r="438" s="49" customFormat="1" ht="12.75"/>
    <row r="439" s="49" customFormat="1" ht="12.75"/>
    <row r="440" s="49" customFormat="1" ht="12.75"/>
    <row r="441" s="49" customFormat="1" ht="12.75"/>
    <row r="442" s="49" customFormat="1" ht="12.75"/>
    <row r="443" s="49" customFormat="1" ht="12.75"/>
    <row r="444" s="49" customFormat="1" ht="12.75"/>
    <row r="445" s="49" customFormat="1" ht="12.75"/>
    <row r="446" s="49" customFormat="1" ht="12.75"/>
    <row r="447" s="49" customFormat="1" ht="12.75"/>
    <row r="448" s="49" customFormat="1" ht="12.75"/>
    <row r="449" s="49" customFormat="1" ht="12.75"/>
    <row r="450" s="49" customFormat="1" ht="12.75"/>
    <row r="451" s="49" customFormat="1" ht="12.75"/>
    <row r="452" s="49" customFormat="1" ht="12.75"/>
    <row r="453" s="49" customFormat="1" ht="12.75"/>
    <row r="454" s="49" customFormat="1" ht="12.75"/>
    <row r="455" s="49" customFormat="1" ht="12.75"/>
    <row r="456" s="49" customFormat="1" ht="12.75"/>
    <row r="457" s="49" customFormat="1" ht="12.75"/>
    <row r="458" s="49" customFormat="1" ht="12.75"/>
    <row r="459" s="49" customFormat="1" ht="12.75"/>
    <row r="460" s="49" customFormat="1" ht="12.75"/>
    <row r="461" s="49" customFormat="1" ht="12.75"/>
    <row r="462" s="49" customFormat="1" ht="12.75"/>
    <row r="463" s="49" customFormat="1" ht="12.75"/>
    <row r="464" s="49" customFormat="1" ht="12.75"/>
    <row r="465" s="49" customFormat="1" ht="12.75"/>
    <row r="466" s="49" customFormat="1" ht="12.75"/>
    <row r="467" s="49" customFormat="1" ht="12.75"/>
    <row r="468" s="49" customFormat="1" ht="12.75"/>
    <row r="469" s="49" customFormat="1" ht="12.75"/>
    <row r="470" s="49" customFormat="1" ht="12.75"/>
    <row r="471" s="49" customFormat="1" ht="12.75"/>
    <row r="472" s="49" customFormat="1" ht="12.75"/>
    <row r="473" s="49" customFormat="1" ht="12.75"/>
    <row r="474" s="49" customFormat="1" ht="12.75"/>
    <row r="475" s="49" customFormat="1" ht="12.75"/>
    <row r="476" s="49" customFormat="1" ht="12.75"/>
    <row r="477" s="49" customFormat="1" ht="12.75"/>
    <row r="478" s="49" customFormat="1" ht="12.75"/>
    <row r="479" s="49" customFormat="1" ht="12.75"/>
    <row r="480" s="49" customFormat="1" ht="12.75"/>
    <row r="481" s="49" customFormat="1" ht="12.75"/>
    <row r="482" s="49" customFormat="1" ht="12.75"/>
    <row r="483" s="49" customFormat="1" ht="12.75"/>
    <row r="484" s="49" customFormat="1" ht="12.75"/>
    <row r="485" s="49" customFormat="1" ht="12.75"/>
    <row r="486" s="49" customFormat="1" ht="12.75"/>
    <row r="487" s="49" customFormat="1" ht="12.75"/>
    <row r="488" s="49" customFormat="1" ht="12.75"/>
    <row r="489" s="49" customFormat="1" ht="12.75"/>
    <row r="490" s="49" customFormat="1" ht="12.75"/>
    <row r="491" s="49" customFormat="1" ht="12.75"/>
    <row r="492" s="49" customFormat="1" ht="12.75"/>
    <row r="493" s="49" customFormat="1" ht="12.75"/>
    <row r="494" s="49" customFormat="1" ht="12.75"/>
    <row r="495" s="49" customFormat="1" ht="12.75"/>
    <row r="496" s="49" customFormat="1" ht="12.75"/>
    <row r="497" s="49" customFormat="1" ht="12.75"/>
    <row r="498" s="49" customFormat="1" ht="12.75"/>
    <row r="499" s="49" customFormat="1" ht="12.75"/>
    <row r="500" s="49" customFormat="1" ht="12.75"/>
    <row r="501" s="49" customFormat="1" ht="12.75"/>
    <row r="502" s="49" customFormat="1" ht="12.75"/>
    <row r="503" s="49" customFormat="1" ht="12.75"/>
    <row r="504" s="49" customFormat="1" ht="12.75"/>
    <row r="505" s="49" customFormat="1" ht="12.75"/>
    <row r="506" s="49" customFormat="1" ht="12.75"/>
    <row r="507" s="49" customFormat="1" ht="12.75"/>
    <row r="508" s="49" customFormat="1" ht="12.75"/>
    <row r="509" s="49" customFormat="1" ht="12.75"/>
    <row r="510" s="49" customFormat="1" ht="12.75"/>
    <row r="511" s="49" customFormat="1" ht="12.75"/>
    <row r="512" s="49" customFormat="1" ht="12.75"/>
    <row r="513" s="49" customFormat="1" ht="12.75"/>
    <row r="514" s="49" customFormat="1" ht="12.75"/>
    <row r="515" s="49" customFormat="1" ht="12.75"/>
    <row r="516" s="49" customFormat="1" ht="12.75"/>
    <row r="517" s="49" customFormat="1" ht="12.75"/>
    <row r="518" s="49" customFormat="1" ht="12.75"/>
    <row r="519" s="49" customFormat="1" ht="12.75"/>
    <row r="520" s="49" customFormat="1" ht="12.75"/>
    <row r="521" s="49" customFormat="1" ht="12.75"/>
    <row r="522" s="49" customFormat="1" ht="12.75"/>
    <row r="523" s="49" customFormat="1" ht="12.75"/>
    <row r="524" s="49" customFormat="1" ht="12.75"/>
    <row r="525" s="49" customFormat="1" ht="12.75"/>
    <row r="526" s="49" customFormat="1" ht="12.75"/>
    <row r="527" s="49" customFormat="1" ht="12.75"/>
    <row r="528" s="49" customFormat="1" ht="12.75"/>
    <row r="529" s="49" customFormat="1" ht="12.75"/>
    <row r="530" s="49" customFormat="1" ht="12.75"/>
    <row r="531" s="49" customFormat="1" ht="12.75"/>
    <row r="532" s="49" customFormat="1" ht="12.75"/>
    <row r="533" s="49" customFormat="1" ht="12.75"/>
    <row r="534" s="49" customFormat="1" ht="12.75"/>
    <row r="535" s="49" customFormat="1" ht="12.75"/>
    <row r="536" s="49" customFormat="1" ht="12.75"/>
    <row r="537" s="49" customFormat="1" ht="12.75"/>
    <row r="538" s="49" customFormat="1" ht="12.75"/>
    <row r="539" s="49" customFormat="1" ht="12.75"/>
    <row r="540" s="49" customFormat="1" ht="12.75"/>
    <row r="541" s="49" customFormat="1" ht="12.75"/>
    <row r="542" s="49" customFormat="1" ht="12.75"/>
    <row r="543" s="49" customFormat="1" ht="12.75"/>
    <row r="544" s="49" customFormat="1" ht="12.75"/>
    <row r="545" s="49" customFormat="1" ht="12.75"/>
    <row r="546" s="49" customFormat="1" ht="12.75"/>
    <row r="547" s="49" customFormat="1" ht="12.75"/>
    <row r="548" s="49" customFormat="1" ht="12.75"/>
    <row r="549" s="49" customFormat="1" ht="12.75"/>
    <row r="550" s="49" customFormat="1" ht="12.75"/>
    <row r="551" s="49" customFormat="1" ht="12.75"/>
    <row r="552" s="49" customFormat="1" ht="12.75"/>
    <row r="553" s="49" customFormat="1" ht="12.75"/>
    <row r="554" s="49" customFormat="1" ht="12.75"/>
    <row r="555" s="49" customFormat="1" ht="12.75"/>
    <row r="556" s="49" customFormat="1" ht="12.75"/>
    <row r="557" s="49" customFormat="1" ht="12.75"/>
    <row r="558" s="49" customFormat="1" ht="12.75"/>
    <row r="559" s="49" customFormat="1" ht="12.75"/>
    <row r="560" s="49" customFormat="1" ht="12.75"/>
    <row r="561" s="49" customFormat="1" ht="12.75"/>
    <row r="562" s="49" customFormat="1" ht="12.75"/>
    <row r="563" s="49" customFormat="1" ht="12.75"/>
    <row r="564" s="49" customFormat="1" ht="12.75"/>
    <row r="565" s="49" customFormat="1" ht="12.75"/>
    <row r="566" s="49" customFormat="1" ht="12.75"/>
    <row r="567" s="49" customFormat="1" ht="12.75"/>
    <row r="568" s="49" customFormat="1" ht="12.75"/>
    <row r="569" s="49" customFormat="1" ht="12.75"/>
    <row r="570" s="49" customFormat="1" ht="12.75"/>
    <row r="571" s="49" customFormat="1" ht="12.75"/>
    <row r="572" s="49" customFormat="1" ht="12.75"/>
    <row r="573" s="49" customFormat="1" ht="12.75"/>
    <row r="574" s="49" customFormat="1" ht="12.75"/>
    <row r="575" s="49" customFormat="1" ht="12.75"/>
    <row r="576" s="49" customFormat="1" ht="12.75"/>
    <row r="577" s="49" customFormat="1" ht="12.75"/>
    <row r="578" s="49" customFormat="1" ht="12.75"/>
    <row r="579" s="49" customFormat="1" ht="12.75"/>
    <row r="580" s="49" customFormat="1" ht="12.75"/>
    <row r="581" s="49" customFormat="1" ht="12.75"/>
    <row r="582" s="49" customFormat="1" ht="12.75"/>
    <row r="583" s="49" customFormat="1" ht="12.75"/>
    <row r="584" s="49" customFormat="1" ht="12.75"/>
    <row r="585" s="49" customFormat="1" ht="12.75"/>
    <row r="586" s="49" customFormat="1" ht="12.75"/>
    <row r="587" s="49" customFormat="1" ht="12.75"/>
    <row r="588" s="49" customFormat="1" ht="12.75"/>
    <row r="589" s="49" customFormat="1" ht="12.75"/>
    <row r="590" s="49" customFormat="1" ht="12.75"/>
    <row r="591" s="49" customFormat="1" ht="12.75"/>
    <row r="592" s="49" customFormat="1" ht="12.75"/>
    <row r="593" s="49" customFormat="1" ht="12.75"/>
    <row r="594" s="49" customFormat="1" ht="12.75"/>
    <row r="595" s="49" customFormat="1" ht="12.75"/>
    <row r="596" s="49" customFormat="1" ht="12.75"/>
    <row r="597" s="49" customFormat="1" ht="12.75"/>
    <row r="598" s="49" customFormat="1" ht="12.75"/>
    <row r="599" s="49" customFormat="1" ht="12.75"/>
    <row r="600" s="49" customFormat="1" ht="12.75"/>
    <row r="601" s="49" customFormat="1" ht="12.75"/>
    <row r="602" s="49" customFormat="1" ht="12.75"/>
    <row r="603" s="49" customFormat="1" ht="12.75"/>
    <row r="604" s="49" customFormat="1" ht="12.75"/>
    <row r="605" s="49" customFormat="1" ht="12.75"/>
    <row r="606" s="49" customFormat="1" ht="12.75"/>
    <row r="607" s="49" customFormat="1" ht="12.75"/>
    <row r="608" s="49" customFormat="1" ht="12.75"/>
    <row r="609" s="49" customFormat="1" ht="12.75"/>
    <row r="610" s="49" customFormat="1" ht="12.75"/>
    <row r="611" s="49" customFormat="1" ht="12.75"/>
    <row r="612" s="49" customFormat="1" ht="12.75"/>
    <row r="613" s="49" customFormat="1" ht="12.75"/>
    <row r="614" s="49" customFormat="1" ht="12.75"/>
    <row r="615" s="49" customFormat="1" ht="12.75"/>
    <row r="616" s="49" customFormat="1" ht="12.75"/>
    <row r="617" s="49" customFormat="1" ht="12.75"/>
    <row r="618" s="49" customFormat="1" ht="12.75"/>
    <row r="619" s="49" customFormat="1" ht="12.75"/>
    <row r="620" s="49" customFormat="1" ht="12.75"/>
    <row r="621" s="49" customFormat="1" ht="12.75"/>
    <row r="622" s="49" customFormat="1" ht="12.75"/>
    <row r="623" s="49" customFormat="1" ht="12.75"/>
    <row r="624" s="49" customFormat="1" ht="12.75"/>
    <row r="625" s="49" customFormat="1" ht="12.75"/>
    <row r="626" s="49" customFormat="1" ht="12.75"/>
    <row r="627" s="49" customFormat="1" ht="12.75"/>
    <row r="628" s="49" customFormat="1" ht="12.75"/>
    <row r="629" s="49" customFormat="1" ht="12.75"/>
    <row r="630" s="49" customFormat="1" ht="12.75"/>
    <row r="631" s="49" customFormat="1" ht="12.75"/>
    <row r="632" s="49" customFormat="1" ht="12.75"/>
    <row r="633" s="49" customFormat="1" ht="12.75"/>
    <row r="634" s="49" customFormat="1" ht="12.75"/>
    <row r="635" s="49" customFormat="1" ht="12.75"/>
    <row r="636" s="49" customFormat="1" ht="12.75"/>
    <row r="637" s="49" customFormat="1" ht="12.75"/>
    <row r="638" s="49" customFormat="1" ht="12.75"/>
    <row r="639" s="49" customFormat="1" ht="12.75"/>
    <row r="640" s="49" customFormat="1" ht="12.75"/>
    <row r="641" s="49" customFormat="1" ht="12.75"/>
    <row r="642" s="49" customFormat="1" ht="12.75"/>
    <row r="643" s="49" customFormat="1" ht="12.75"/>
    <row r="644" s="49" customFormat="1" ht="12.75"/>
    <row r="645" s="49" customFormat="1" ht="12.75"/>
    <row r="646" s="49" customFormat="1" ht="12.75"/>
    <row r="647" s="49" customFormat="1" ht="12.75"/>
    <row r="648" s="49" customFormat="1" ht="12.75"/>
    <row r="649" s="49" customFormat="1" ht="12.75"/>
    <row r="650" s="49" customFormat="1" ht="12.75"/>
    <row r="651" s="49" customFormat="1" ht="12.75"/>
    <row r="652" s="49" customFormat="1" ht="12.75"/>
    <row r="653" s="49" customFormat="1" ht="12.75"/>
    <row r="654" s="49" customFormat="1" ht="12.75"/>
    <row r="655" s="49" customFormat="1" ht="12.75"/>
    <row r="656" s="49" customFormat="1" ht="12.75"/>
    <row r="657" s="49" customFormat="1" ht="12.75"/>
    <row r="658" s="49" customFormat="1" ht="12.75"/>
    <row r="659" s="49" customFormat="1" ht="12.75"/>
    <row r="660" s="49" customFormat="1" ht="12.75"/>
    <row r="661" s="49" customFormat="1" ht="12.75"/>
    <row r="662" s="49" customFormat="1" ht="12.75"/>
    <row r="663" s="49" customFormat="1" ht="12.75"/>
    <row r="664" s="49" customFormat="1" ht="12.75"/>
    <row r="665" s="49" customFormat="1" ht="12.75"/>
    <row r="666" s="49" customFormat="1" ht="12.75"/>
    <row r="667" s="49" customFormat="1" ht="12.75"/>
    <row r="668" s="49" customFormat="1" ht="12.75"/>
    <row r="669" s="49" customFormat="1" ht="12.75"/>
    <row r="670" s="49" customFormat="1" ht="12.75"/>
    <row r="671" s="49" customFormat="1" ht="12.75"/>
    <row r="672" s="49" customFormat="1" ht="12.75"/>
    <row r="673" s="49" customFormat="1" ht="12.75"/>
    <row r="674" s="49" customFormat="1" ht="12.75"/>
    <row r="675" s="49" customFormat="1" ht="12.75"/>
    <row r="676" s="49" customFormat="1" ht="12.75"/>
    <row r="677" s="49" customFormat="1" ht="12.75"/>
    <row r="678" s="49" customFormat="1" ht="12.75"/>
    <row r="679" s="49" customFormat="1" ht="12.75"/>
    <row r="680" s="49" customFormat="1" ht="12.75"/>
    <row r="681" s="49" customFormat="1" ht="12.75"/>
    <row r="682" s="49" customFormat="1" ht="12.75"/>
    <row r="683" s="49" customFormat="1" ht="12.75"/>
    <row r="684" s="49" customFormat="1" ht="12.75"/>
    <row r="685" s="49" customFormat="1" ht="12.75"/>
    <row r="686" s="49" customFormat="1" ht="12.75"/>
    <row r="687" s="49" customFormat="1" ht="12.75"/>
    <row r="688" s="49" customFormat="1" ht="12.75"/>
    <row r="689" s="49" customFormat="1" ht="12.75"/>
    <row r="690" s="49" customFormat="1" ht="12.75"/>
    <row r="691" s="49" customFormat="1" ht="12.75"/>
    <row r="692" s="49" customFormat="1" ht="12.75"/>
    <row r="693" s="49" customFormat="1" ht="12.75"/>
    <row r="694" s="49" customFormat="1" ht="12.75"/>
    <row r="695" s="49" customFormat="1" ht="12.75"/>
    <row r="696" s="49" customFormat="1" ht="12.75"/>
    <row r="697" s="49" customFormat="1" ht="12.75"/>
    <row r="698" s="49" customFormat="1" ht="12.75"/>
    <row r="699" s="49" customFormat="1" ht="12.75"/>
    <row r="700" s="49" customFormat="1" ht="12.75"/>
    <row r="701" s="49" customFormat="1" ht="12.75"/>
    <row r="702" s="49" customFormat="1" ht="12.75"/>
    <row r="703" s="49" customFormat="1" ht="12.75"/>
    <row r="704" s="49" customFormat="1" ht="12.75"/>
    <row r="705" s="49" customFormat="1" ht="12.75"/>
    <row r="706" s="49" customFormat="1" ht="12.75"/>
    <row r="707" s="49" customFormat="1" ht="12.75"/>
    <row r="708" s="49" customFormat="1" ht="12.75"/>
    <row r="709" s="49" customFormat="1" ht="12.75"/>
    <row r="710" s="49" customFormat="1" ht="12.75"/>
    <row r="711" s="49" customFormat="1" ht="12.75"/>
    <row r="712" s="49" customFormat="1" ht="12.75"/>
    <row r="713" s="49" customFormat="1" ht="12.75"/>
    <row r="714" s="49" customFormat="1" ht="12.75"/>
    <row r="715" s="49" customFormat="1" ht="12.75"/>
    <row r="716" s="49" customFormat="1" ht="12.75"/>
    <row r="717" s="49" customFormat="1" ht="12.75"/>
    <row r="718" s="49" customFormat="1" ht="12.75"/>
    <row r="719" s="49" customFormat="1" ht="12.75"/>
    <row r="720" s="49" customFormat="1" ht="12.75"/>
    <row r="721" s="49" customFormat="1" ht="12.75"/>
    <row r="722" s="49" customFormat="1" ht="12.75"/>
    <row r="723" s="49" customFormat="1" ht="12.75"/>
    <row r="724" s="49" customFormat="1" ht="12.75"/>
    <row r="725" s="49" customFormat="1" ht="12.75"/>
    <row r="726" s="49" customFormat="1" ht="12.75"/>
    <row r="727" s="49" customFormat="1" ht="12.75"/>
    <row r="728" s="49" customFormat="1" ht="12.75"/>
    <row r="729" s="49" customFormat="1" ht="12.75"/>
    <row r="730" s="49" customFormat="1" ht="12.75"/>
    <row r="731" s="49" customFormat="1" ht="12.75"/>
    <row r="732" s="49" customFormat="1" ht="12.75"/>
    <row r="733" s="49" customFormat="1" ht="12.75"/>
    <row r="734" s="49" customFormat="1" ht="12.75"/>
    <row r="735" s="49" customFormat="1" ht="12.75"/>
    <row r="736" s="49" customFormat="1" ht="12.75"/>
    <row r="737" s="49" customFormat="1" ht="12.75"/>
    <row r="738" s="49" customFormat="1" ht="12.75"/>
    <row r="739" s="49" customFormat="1" ht="12.75"/>
    <row r="740" s="49" customFormat="1" ht="12.75"/>
    <row r="741" s="49" customFormat="1" ht="12.75"/>
    <row r="742" s="49" customFormat="1" ht="12.75"/>
    <row r="743" s="49" customFormat="1" ht="12.75"/>
    <row r="744" s="49" customFormat="1" ht="12.75"/>
    <row r="745" s="49" customFormat="1" ht="12.75"/>
    <row r="746" s="49" customFormat="1" ht="12.75"/>
    <row r="747" s="49" customFormat="1" ht="12.75"/>
    <row r="748" s="49" customFormat="1" ht="12.75"/>
    <row r="749" s="49" customFormat="1" ht="12.75"/>
    <row r="750" s="49" customFormat="1" ht="12.75"/>
    <row r="751" s="49" customFormat="1" ht="12.75"/>
    <row r="752" s="49" customFormat="1" ht="12.75"/>
    <row r="753" s="49" customFormat="1" ht="12.75"/>
    <row r="754" s="49" customFormat="1" ht="12.75"/>
    <row r="755" s="49" customFormat="1" ht="12.75"/>
    <row r="756" s="49" customFormat="1" ht="12.75"/>
    <row r="757" s="49" customFormat="1" ht="12.75"/>
    <row r="758" s="49" customFormat="1" ht="12.75"/>
    <row r="759" s="49" customFormat="1" ht="12.75"/>
    <row r="760" s="49" customFormat="1" ht="12.75"/>
    <row r="761" s="49" customFormat="1" ht="12.75"/>
    <row r="762" s="49" customFormat="1" ht="12.75"/>
    <row r="763" s="49" customFormat="1" ht="12.75"/>
    <row r="764" s="49" customFormat="1" ht="12.75"/>
    <row r="765" s="49" customFormat="1" ht="12.75"/>
    <row r="766" s="49" customFormat="1" ht="12.75"/>
    <row r="767" s="49" customFormat="1" ht="12.75"/>
    <row r="768" s="49" customFormat="1" ht="12.75"/>
    <row r="769" s="49" customFormat="1" ht="12.75"/>
    <row r="770" s="49" customFormat="1" ht="12.75"/>
    <row r="771" s="49" customFormat="1" ht="12.75"/>
    <row r="772" s="49" customFormat="1" ht="12.75"/>
    <row r="773" s="49" customFormat="1" ht="12.75"/>
    <row r="774" s="49" customFormat="1" ht="12.75"/>
    <row r="775" s="49" customFormat="1" ht="12.75"/>
    <row r="776" s="49" customFormat="1" ht="12.75"/>
    <row r="777" s="49" customFormat="1" ht="12.75"/>
    <row r="778" s="49" customFormat="1" ht="12.75"/>
    <row r="779" s="49" customFormat="1" ht="12.75"/>
    <row r="780" s="49" customFormat="1" ht="12.75"/>
    <row r="781" s="49" customFormat="1" ht="12.75"/>
    <row r="782" s="49" customFormat="1" ht="12.75"/>
    <row r="783" s="49" customFormat="1" ht="12.75"/>
    <row r="784" s="49" customFormat="1" ht="12.75"/>
    <row r="785" s="49" customFormat="1" ht="12.75"/>
    <row r="786" s="49" customFormat="1" ht="12.75"/>
    <row r="787" s="49" customFormat="1" ht="12.75"/>
    <row r="788" s="49" customFormat="1" ht="12.75"/>
    <row r="789" s="49" customFormat="1" ht="12.75"/>
    <row r="790" s="49" customFormat="1" ht="12.75"/>
    <row r="791" s="49" customFormat="1" ht="12.75"/>
    <row r="792" s="49" customFormat="1" ht="12.75"/>
    <row r="793" s="49" customFormat="1" ht="12.75"/>
    <row r="794" s="49" customFormat="1" ht="12.75"/>
    <row r="795" s="49" customFormat="1" ht="12.75"/>
    <row r="796" s="49" customFormat="1" ht="12.75"/>
    <row r="797" s="49" customFormat="1" ht="12.75"/>
    <row r="798" s="49" customFormat="1" ht="12.75"/>
    <row r="799" s="49" customFormat="1" ht="12.75"/>
    <row r="800" s="49" customFormat="1" ht="12.75"/>
    <row r="801" s="49" customFormat="1" ht="12.75"/>
    <row r="802" s="49" customFormat="1" ht="12.75"/>
    <row r="803" s="49" customFormat="1" ht="12.75"/>
    <row r="804" s="49" customFormat="1" ht="12.75"/>
    <row r="805" s="49" customFormat="1" ht="12.75"/>
    <row r="806" s="49" customFormat="1" ht="12.75"/>
    <row r="807" s="49" customFormat="1" ht="12.75"/>
    <row r="808" s="49" customFormat="1" ht="12.75"/>
    <row r="809" s="49" customFormat="1" ht="12.75"/>
    <row r="810" s="49" customFormat="1" ht="12.75"/>
    <row r="811" s="49" customFormat="1" ht="12.75"/>
    <row r="812" s="49" customFormat="1" ht="12.75"/>
    <row r="813" s="49" customFormat="1" ht="12.75"/>
    <row r="814" s="49" customFormat="1" ht="12.75"/>
    <row r="815" s="49" customFormat="1" ht="12.75"/>
    <row r="816" s="49" customFormat="1" ht="12.75"/>
    <row r="817" s="49" customFormat="1" ht="12.75"/>
    <row r="818" s="49" customFormat="1" ht="12.75"/>
    <row r="819" s="49" customFormat="1" ht="12.75"/>
    <row r="820" s="49" customFormat="1" ht="12.75"/>
    <row r="821" s="49" customFormat="1" ht="12.75"/>
    <row r="822" s="49" customFormat="1" ht="12.75"/>
    <row r="823" s="49" customFormat="1" ht="12.75"/>
    <row r="824" s="49" customFormat="1" ht="12.75"/>
    <row r="825" s="49" customFormat="1" ht="12.75"/>
    <row r="826" s="49" customFormat="1" ht="12.75"/>
    <row r="827" s="49" customFormat="1" ht="12.75"/>
    <row r="828" s="49" customFormat="1" ht="12.75"/>
    <row r="829" s="49" customFormat="1" ht="12.75"/>
    <row r="830" s="49" customFormat="1" ht="12.75"/>
    <row r="831" s="49" customFormat="1" ht="12.75"/>
    <row r="832" s="49" customFormat="1" ht="12.75"/>
    <row r="833" s="49" customFormat="1" ht="12.75"/>
    <row r="834" s="49" customFormat="1" ht="12.75"/>
    <row r="835" s="49" customFormat="1" ht="12.75"/>
    <row r="836" s="49" customFormat="1" ht="12.75"/>
    <row r="837" s="49" customFormat="1" ht="12.75"/>
    <row r="838" s="49" customFormat="1" ht="12.75"/>
    <row r="839" s="49" customFormat="1" ht="12.75"/>
    <row r="840" s="49" customFormat="1" ht="12.75"/>
    <row r="841" s="49" customFormat="1" ht="12.75"/>
    <row r="842" s="49" customFormat="1" ht="12.75"/>
    <row r="843" s="49" customFormat="1" ht="12.75"/>
    <row r="844" s="49" customFormat="1" ht="12.75"/>
    <row r="845" s="49" customFormat="1" ht="12.75"/>
    <row r="846" s="49" customFormat="1" ht="12.75"/>
    <row r="847" s="49" customFormat="1" ht="12.75"/>
    <row r="848" s="49" customFormat="1" ht="12.75"/>
    <row r="849" s="49" customFormat="1" ht="12.75"/>
    <row r="850" s="49" customFormat="1" ht="12.75"/>
    <row r="851" s="49" customFormat="1" ht="12.75"/>
    <row r="852" s="49" customFormat="1" ht="12.75"/>
    <row r="853" s="49" customFormat="1" ht="12.75"/>
    <row r="854" s="49" customFormat="1" ht="12.75"/>
    <row r="855" s="49" customFormat="1" ht="12.75"/>
    <row r="856" s="49" customFormat="1" ht="12.75"/>
    <row r="857" s="49" customFormat="1" ht="12.75"/>
    <row r="858" s="49" customFormat="1" ht="12.75"/>
    <row r="859" s="49" customFormat="1" ht="12.75"/>
    <row r="860" s="49" customFormat="1" ht="12.75"/>
    <row r="861" s="49" customFormat="1" ht="12.75"/>
    <row r="862" s="49" customFormat="1" ht="12.75"/>
    <row r="863" s="49" customFormat="1" ht="12.75"/>
    <row r="864" s="49" customFormat="1" ht="12.75"/>
    <row r="865" s="49" customFormat="1" ht="12.75"/>
    <row r="866" s="49" customFormat="1" ht="12.75"/>
    <row r="867" s="49" customFormat="1" ht="12.75"/>
    <row r="868" s="49" customFormat="1" ht="12.75"/>
    <row r="869" s="49" customFormat="1" ht="12.75"/>
    <row r="870" s="49" customFormat="1" ht="12.75"/>
    <row r="871" s="49" customFormat="1" ht="12.75"/>
    <row r="872" s="49" customFormat="1" ht="12.75"/>
    <row r="873" s="49" customFormat="1" ht="12.75"/>
    <row r="874" s="49" customFormat="1" ht="12.75"/>
    <row r="875" s="49" customFormat="1" ht="12.75"/>
    <row r="876" s="49" customFormat="1" ht="12.75"/>
    <row r="877" s="49" customFormat="1" ht="12.75"/>
    <row r="878" s="49" customFormat="1" ht="12.75"/>
    <row r="879" s="49" customFormat="1" ht="12.75"/>
    <row r="880" s="49" customFormat="1" ht="12.75"/>
    <row r="881" s="49" customFormat="1" ht="12.75"/>
    <row r="882" s="49" customFormat="1" ht="12.75"/>
    <row r="883" s="49" customFormat="1" ht="12.75"/>
    <row r="884" s="49" customFormat="1" ht="12.75"/>
    <row r="885" s="49" customFormat="1" ht="12.75"/>
    <row r="886" s="49" customFormat="1" ht="12.75"/>
    <row r="887" s="49" customFormat="1" ht="12.75"/>
    <row r="888" s="49" customFormat="1" ht="12.75"/>
    <row r="889" s="49" customFormat="1" ht="12.75"/>
    <row r="890" s="49" customFormat="1" ht="12.75"/>
    <row r="891" s="49" customFormat="1" ht="12.75"/>
    <row r="892" s="49" customFormat="1" ht="12.75"/>
    <row r="893" s="49" customFormat="1" ht="12.75"/>
    <row r="894" s="49" customFormat="1" ht="12.75"/>
    <row r="895" s="49" customFormat="1" ht="12.75"/>
    <row r="896" s="49" customFormat="1" ht="12.75"/>
    <row r="897" s="49" customFormat="1" ht="12.75"/>
    <row r="898" s="49" customFormat="1" ht="12.75"/>
    <row r="899" s="49" customFormat="1" ht="12.75"/>
    <row r="900" s="49" customFormat="1" ht="12.75"/>
    <row r="901" s="49" customFormat="1" ht="12.75"/>
    <row r="902" s="49" customFormat="1" ht="12.75"/>
    <row r="903" s="49" customFormat="1" ht="12.75"/>
    <row r="904" s="49" customFormat="1" ht="12.75"/>
    <row r="905" s="49" customFormat="1" ht="12.75"/>
    <row r="906" s="49" customFormat="1" ht="12.75"/>
    <row r="907" s="49" customFormat="1" ht="12.75"/>
    <row r="908" s="49" customFormat="1" ht="12.75"/>
    <row r="909" s="49" customFormat="1" ht="12.75"/>
    <row r="910" s="49" customFormat="1" ht="12.75"/>
    <row r="911" s="49" customFormat="1" ht="12.75"/>
    <row r="912" s="49" customFormat="1" ht="12.75"/>
    <row r="913" s="49" customFormat="1" ht="12.75"/>
    <row r="914" s="49" customFormat="1" ht="12.75"/>
    <row r="915" s="49" customFormat="1" ht="12.75"/>
    <row r="916" s="49" customFormat="1" ht="12.75"/>
    <row r="917" s="49" customFormat="1" ht="12.75"/>
    <row r="918" s="49" customFormat="1" ht="12.75"/>
    <row r="919" s="49" customFormat="1" ht="12.75"/>
    <row r="920" s="49" customFormat="1" ht="12.75"/>
    <row r="921" s="49" customFormat="1" ht="12.75"/>
    <row r="922" s="49" customFormat="1" ht="12.75"/>
    <row r="923" s="49" customFormat="1" ht="12.75"/>
    <row r="924" s="49" customFormat="1" ht="12.75"/>
    <row r="925" s="49" customFormat="1" ht="12.75"/>
    <row r="926" s="49" customFormat="1" ht="12.75"/>
    <row r="927" s="49" customFormat="1" ht="12.75"/>
    <row r="928" s="49" customFormat="1" ht="12.75"/>
    <row r="929" s="49" customFormat="1" ht="12.75"/>
    <row r="930" s="49" customFormat="1" ht="12.75"/>
    <row r="931" s="49" customFormat="1" ht="12.75"/>
    <row r="932" s="49" customFormat="1" ht="12.75"/>
    <row r="933" s="49" customFormat="1" ht="12.75"/>
    <row r="934" s="49" customFormat="1" ht="12.75"/>
    <row r="935" s="49" customFormat="1" ht="12.75"/>
    <row r="936" s="49" customFormat="1" ht="12.75"/>
    <row r="937" s="49" customFormat="1" ht="12.75"/>
    <row r="938" s="49" customFormat="1" ht="12.75"/>
    <row r="939" s="49" customFormat="1" ht="12.75"/>
    <row r="940" s="49" customFormat="1" ht="12.75"/>
    <row r="941" s="49" customFormat="1" ht="12.75"/>
    <row r="942" s="49" customFormat="1" ht="12.75"/>
    <row r="943" s="49" customFormat="1" ht="12.75"/>
    <row r="944" s="49" customFormat="1" ht="12.75"/>
    <row r="945" s="49" customFormat="1" ht="12.75"/>
    <row r="946" s="49" customFormat="1" ht="12.75"/>
    <row r="947" s="49" customFormat="1" ht="12.75"/>
    <row r="948" s="49" customFormat="1" ht="12.75"/>
    <row r="949" s="49" customFormat="1" ht="12.75"/>
    <row r="950" s="49" customFormat="1" ht="12.75"/>
    <row r="951" s="49" customFormat="1" ht="12.75"/>
    <row r="952" s="49" customFormat="1" ht="12.75"/>
    <row r="953" s="49" customFormat="1" ht="12.75"/>
    <row r="954" s="49" customFormat="1" ht="12.75"/>
    <row r="955" s="49" customFormat="1" ht="12.75"/>
    <row r="956" s="49" customFormat="1" ht="12.75"/>
    <row r="957" s="49" customFormat="1" ht="12.75"/>
    <row r="958" s="49" customFormat="1" ht="12.75"/>
    <row r="959" s="49" customFormat="1" ht="12.75"/>
    <row r="960" s="49" customFormat="1" ht="12.75"/>
    <row r="961" s="49" customFormat="1" ht="12.75"/>
    <row r="962" s="49" customFormat="1" ht="12.75"/>
    <row r="963" s="49" customFormat="1" ht="12.75"/>
    <row r="964" s="49" customFormat="1" ht="12.75"/>
    <row r="965" s="49" customFormat="1" ht="12.75"/>
    <row r="966" s="49" customFormat="1" ht="12.75"/>
    <row r="967" s="49" customFormat="1" ht="12.75"/>
    <row r="968" s="49" customFormat="1" ht="12.75"/>
    <row r="969" s="49" customFormat="1" ht="12.75"/>
    <row r="970" s="49" customFormat="1" ht="12.75"/>
    <row r="971" s="49" customFormat="1" ht="12.75"/>
    <row r="972" s="49" customFormat="1" ht="12.75"/>
    <row r="973" s="49" customFormat="1" ht="12.75"/>
    <row r="974" s="49" customFormat="1" ht="12.75"/>
    <row r="975" s="49" customFormat="1" ht="12.75"/>
    <row r="976" s="49" customFormat="1" ht="12.75"/>
    <row r="977" s="49" customFormat="1" ht="12.75"/>
    <row r="978" s="49" customFormat="1" ht="12.75"/>
    <row r="979" s="49" customFormat="1" ht="12.75"/>
    <row r="980" s="49" customFormat="1" ht="12.75"/>
    <row r="981" s="49" customFormat="1" ht="12.75"/>
    <row r="982" s="49" customFormat="1" ht="12.75"/>
    <row r="983" s="49" customFormat="1" ht="12.75"/>
    <row r="984" s="49" customFormat="1" ht="12.75"/>
    <row r="985" s="49" customFormat="1" ht="12.75"/>
    <row r="986" s="49" customFormat="1" ht="12.75"/>
    <row r="987" s="49" customFormat="1" ht="12.75"/>
    <row r="988" s="49" customFormat="1" ht="12.75"/>
    <row r="989" s="49" customFormat="1" ht="12.75"/>
    <row r="990" s="49" customFormat="1" ht="12.75"/>
    <row r="991" s="49" customFormat="1" ht="12.75"/>
    <row r="992" s="49" customFormat="1" ht="12.75"/>
    <row r="993" s="49" customFormat="1" ht="12.75"/>
    <row r="994" s="49" customFormat="1" ht="12.75"/>
    <row r="995" s="49" customFormat="1" ht="12.75"/>
    <row r="996" s="49" customFormat="1" ht="12.75"/>
    <row r="997" s="49" customFormat="1" ht="12.75"/>
    <row r="998" s="49" customFormat="1" ht="12.75"/>
    <row r="999" s="49" customFormat="1" ht="12.75"/>
    <row r="1000" s="49" customFormat="1" ht="12.75"/>
    <row r="1001" s="49" customFormat="1" ht="12.75"/>
    <row r="1002" s="49" customFormat="1" ht="12.75"/>
    <row r="1003" s="49" customFormat="1" ht="12.75"/>
    <row r="1004" s="49" customFormat="1" ht="12.75"/>
    <row r="1005" s="49" customFormat="1" ht="12.75"/>
    <row r="1006" s="49" customFormat="1" ht="12.75"/>
    <row r="1007" s="49" customFormat="1" ht="12.75"/>
    <row r="1008" s="49" customFormat="1" ht="12.75"/>
    <row r="1009" s="49" customFormat="1" ht="12.75"/>
    <row r="1010" s="49" customFormat="1" ht="12.75"/>
    <row r="1011" s="49" customFormat="1" ht="12.75"/>
    <row r="1012" s="49" customFormat="1" ht="12.75"/>
    <row r="1013" s="49" customFormat="1" ht="12.75"/>
    <row r="1014" s="49" customFormat="1" ht="12.75"/>
    <row r="1015" s="49" customFormat="1" ht="12.75"/>
    <row r="1016" s="49" customFormat="1" ht="12.75"/>
    <row r="1017" s="49" customFormat="1" ht="12.75"/>
    <row r="1018" s="49" customFormat="1" ht="12.75"/>
    <row r="1019" s="49" customFormat="1" ht="12.75"/>
    <row r="1020" s="49" customFormat="1" ht="12.75"/>
    <row r="1021" s="49" customFormat="1" ht="12.75"/>
    <row r="1022" s="49" customFormat="1" ht="12.75"/>
    <row r="1023" s="49" customFormat="1" ht="12.75"/>
    <row r="1024" s="49" customFormat="1" ht="12.75"/>
    <row r="1025" s="49" customFormat="1" ht="12.75"/>
    <row r="1026" s="49" customFormat="1" ht="12.75"/>
    <row r="1027" s="49" customFormat="1" ht="12.75"/>
    <row r="1028" s="49" customFormat="1" ht="12.75"/>
    <row r="1029" s="49" customFormat="1" ht="12.75"/>
    <row r="1030" s="49" customFormat="1" ht="12.75"/>
    <row r="1031" s="49" customFormat="1" ht="12.75"/>
    <row r="1032" s="49" customFormat="1" ht="12.75"/>
    <row r="1033" s="49" customFormat="1" ht="12.75"/>
    <row r="1034" s="49" customFormat="1" ht="12.75"/>
    <row r="1035" s="49" customFormat="1" ht="12.75"/>
    <row r="1036" s="49" customFormat="1" ht="12.75"/>
    <row r="1037" s="49" customFormat="1" ht="12.75"/>
    <row r="1038" s="49" customFormat="1" ht="12.75"/>
    <row r="1039" s="49" customFormat="1" ht="12.75"/>
    <row r="1040" s="49" customFormat="1" ht="12.75"/>
    <row r="1041" s="49" customFormat="1" ht="12.75"/>
    <row r="1042" s="49" customFormat="1" ht="12.75"/>
    <row r="1043" s="49" customFormat="1" ht="12.75"/>
    <row r="1044" s="49" customFormat="1" ht="12.75"/>
    <row r="1045" s="49" customFormat="1" ht="12.75"/>
    <row r="1046" s="49" customFormat="1" ht="12.75"/>
    <row r="1047" s="49" customFormat="1" ht="12.75"/>
    <row r="1048" s="49" customFormat="1" ht="12.75"/>
    <row r="1049" s="49" customFormat="1" ht="12.75"/>
    <row r="1050" s="49" customFormat="1" ht="12.75"/>
    <row r="1051" s="49" customFormat="1" ht="12.75"/>
    <row r="1052" s="49" customFormat="1" ht="12.75"/>
    <row r="1053" s="49" customFormat="1" ht="12.75"/>
    <row r="1054" s="49" customFormat="1" ht="12.75"/>
    <row r="1055" s="49" customFormat="1" ht="12.75"/>
    <row r="1056" s="49" customFormat="1" ht="12.75"/>
    <row r="1057" s="49" customFormat="1" ht="12.75"/>
    <row r="1058" s="49" customFormat="1" ht="12.75"/>
    <row r="1059" s="49" customFormat="1" ht="12.75"/>
    <row r="1060" s="49" customFormat="1" ht="12.75"/>
    <row r="1061" s="49" customFormat="1" ht="12.75"/>
    <row r="1062" s="49" customFormat="1" ht="12.75"/>
    <row r="1063" s="49" customFormat="1" ht="12.75"/>
    <row r="1064" s="49" customFormat="1" ht="12.75"/>
    <row r="1065" s="49" customFormat="1" ht="12.75"/>
    <row r="1066" s="49" customFormat="1" ht="12.75"/>
    <row r="1067" s="49" customFormat="1" ht="12.75"/>
    <row r="1068" s="49" customFormat="1" ht="12.75"/>
    <row r="1069" s="49" customFormat="1" ht="12.75"/>
    <row r="1070" s="49" customFormat="1" ht="12.75"/>
    <row r="1071" s="49" customFormat="1" ht="12.75"/>
    <row r="1072" s="49" customFormat="1" ht="12.75"/>
    <row r="1073" s="49" customFormat="1" ht="12.75"/>
    <row r="1074" s="49" customFormat="1" ht="12.75"/>
    <row r="1075" s="49" customFormat="1" ht="12.75"/>
    <row r="1076" s="49" customFormat="1" ht="12.75"/>
    <row r="1077" s="49" customFormat="1" ht="12.75"/>
    <row r="1078" s="49" customFormat="1" ht="12.75"/>
    <row r="1079" s="49" customFormat="1" ht="12.75"/>
    <row r="1080" s="49" customFormat="1" ht="12.75"/>
    <row r="1081" s="49" customFormat="1" ht="12.75"/>
    <row r="1082" s="49" customFormat="1" ht="12.75"/>
    <row r="1083" s="49" customFormat="1" ht="12.75"/>
    <row r="1084" s="49" customFormat="1" ht="12.75"/>
    <row r="1085" s="49" customFormat="1" ht="12.75"/>
    <row r="1086" s="49" customFormat="1" ht="12.75"/>
    <row r="1087" s="49" customFormat="1" ht="12.75"/>
    <row r="1088" s="49" customFormat="1" ht="12.75"/>
    <row r="1089" s="49" customFormat="1" ht="12.75"/>
    <row r="1090" s="49" customFormat="1" ht="12.75"/>
    <row r="1091" s="49" customFormat="1" ht="12.75"/>
    <row r="1092" s="49" customFormat="1" ht="12.75"/>
    <row r="1093" s="49" customFormat="1" ht="12.75"/>
    <row r="1094" s="49" customFormat="1" ht="12.75"/>
    <row r="1095" s="49" customFormat="1" ht="12.75"/>
    <row r="1096" s="49" customFormat="1" ht="12.75"/>
    <row r="1097" s="49" customFormat="1" ht="12.75"/>
    <row r="1098" s="49" customFormat="1" ht="12.75"/>
    <row r="1099" s="49" customFormat="1" ht="12.75"/>
    <row r="1100" s="49" customFormat="1" ht="12.75"/>
    <row r="1101" s="49" customFormat="1" ht="12.75"/>
    <row r="1102" s="49" customFormat="1" ht="12.75"/>
    <row r="1103" s="49" customFormat="1" ht="12.75"/>
    <row r="1104" s="49" customFormat="1" ht="12.75"/>
    <row r="1105" s="49" customFormat="1" ht="12.75"/>
    <row r="1106" s="49" customFormat="1" ht="12.75"/>
    <row r="1107" s="49" customFormat="1" ht="12.75"/>
    <row r="1108" s="49" customFormat="1" ht="12.75"/>
    <row r="1109" s="49" customFormat="1" ht="12.75"/>
    <row r="1110" s="49" customFormat="1" ht="12.75"/>
    <row r="1111" s="49" customFormat="1" ht="12.75"/>
    <row r="1112" s="49" customFormat="1" ht="12.75"/>
    <row r="1113" s="49" customFormat="1" ht="12.75"/>
    <row r="1114" s="49" customFormat="1" ht="12.75"/>
    <row r="1115" s="49" customFormat="1" ht="12.75"/>
    <row r="1116" s="49" customFormat="1" ht="12.75"/>
    <row r="1117" s="49" customFormat="1" ht="12.75"/>
    <row r="1118" s="49" customFormat="1" ht="12.75"/>
    <row r="1119" s="49" customFormat="1" ht="12.75"/>
    <row r="1120" s="49" customFormat="1" ht="12.75"/>
    <row r="1121" s="49" customFormat="1" ht="12.75"/>
    <row r="1122" s="49" customFormat="1" ht="12.75"/>
    <row r="1123" s="49" customFormat="1" ht="12.75"/>
    <row r="1124" s="49" customFormat="1" ht="12.75"/>
    <row r="1125" s="49" customFormat="1" ht="12.75"/>
    <row r="1126" s="49" customFormat="1" ht="12.75"/>
    <row r="1127" s="49" customFormat="1" ht="12.75"/>
    <row r="1128" s="49" customFormat="1" ht="12.75"/>
    <row r="1129" s="49" customFormat="1" ht="12.75"/>
    <row r="1130" s="49" customFormat="1" ht="12.75"/>
  </sheetData>
  <sheetProtection/>
  <mergeCells count="73">
    <mergeCell ref="A74:E74"/>
    <mergeCell ref="A77:E77"/>
    <mergeCell ref="A83:E83"/>
    <mergeCell ref="A89:B89"/>
    <mergeCell ref="A61:E61"/>
    <mergeCell ref="A66:E66"/>
    <mergeCell ref="A72:B72"/>
    <mergeCell ref="A50:B50"/>
    <mergeCell ref="A51:E51"/>
    <mergeCell ref="A55:B55"/>
    <mergeCell ref="A56:E56"/>
    <mergeCell ref="A33:E33"/>
    <mergeCell ref="A40:B40"/>
    <mergeCell ref="A41:B41"/>
    <mergeCell ref="A43:E43"/>
    <mergeCell ref="A18:E18"/>
    <mergeCell ref="A24:B24"/>
    <mergeCell ref="A25:E25"/>
    <mergeCell ref="A32:B32"/>
    <mergeCell ref="A5:E5"/>
    <mergeCell ref="A9:B9"/>
    <mergeCell ref="A10:E10"/>
    <mergeCell ref="A17:B17"/>
    <mergeCell ref="A94:E94"/>
    <mergeCell ref="A131:E131"/>
    <mergeCell ref="A140:E140"/>
    <mergeCell ref="A135:B135"/>
    <mergeCell ref="A136:B136"/>
    <mergeCell ref="B139:D139"/>
    <mergeCell ref="A108:B108"/>
    <mergeCell ref="A109:B109"/>
    <mergeCell ref="A113:E113"/>
    <mergeCell ref="A130:B130"/>
    <mergeCell ref="A144:B144"/>
    <mergeCell ref="A142:E142"/>
    <mergeCell ref="A95:E95"/>
    <mergeCell ref="A102:B102"/>
    <mergeCell ref="A118:E118"/>
    <mergeCell ref="A103:E103"/>
    <mergeCell ref="A123:B123"/>
    <mergeCell ref="A114:B114"/>
    <mergeCell ref="A117:B117"/>
    <mergeCell ref="A185:B185"/>
    <mergeCell ref="A171:B171"/>
    <mergeCell ref="A183:B183"/>
    <mergeCell ref="A179:B179"/>
    <mergeCell ref="A178:B178"/>
    <mergeCell ref="A201:B201"/>
    <mergeCell ref="A195:B195"/>
    <mergeCell ref="A196:B196"/>
    <mergeCell ref="A197:B197"/>
    <mergeCell ref="A198:B198"/>
    <mergeCell ref="A199:B199"/>
    <mergeCell ref="A1:E1"/>
    <mergeCell ref="A91:B91"/>
    <mergeCell ref="A164:E164"/>
    <mergeCell ref="A162:B162"/>
    <mergeCell ref="A152:B152"/>
    <mergeCell ref="A153:B153"/>
    <mergeCell ref="A124:B124"/>
    <mergeCell ref="A129:B129"/>
    <mergeCell ref="A110:B110"/>
    <mergeCell ref="A154:B154"/>
    <mergeCell ref="A165:B165"/>
    <mergeCell ref="A172:B172"/>
    <mergeCell ref="A193:B193"/>
    <mergeCell ref="A194:B194"/>
    <mergeCell ref="A192:B192"/>
    <mergeCell ref="A188:E188"/>
    <mergeCell ref="A189:B189"/>
    <mergeCell ref="A190:B190"/>
    <mergeCell ref="A191:B191"/>
    <mergeCell ref="A186:E186"/>
  </mergeCells>
  <printOptions horizontalCentered="1" verticalCentered="1"/>
  <pageMargins left="0.35433070866141736" right="0.31496062992125984" top="0.25" bottom="0.27" header="0.27" footer="0.26"/>
  <pageSetup fitToHeight="0" fitToWidth="1" horizontalDpi="600" verticalDpi="600" orientation="landscape" paperSize="9" r:id="rId1"/>
  <rowBreaks count="1" manualBreakCount="1">
    <brk id="8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Zuzana Hlavičková</cp:lastModifiedBy>
  <cp:lastPrinted>2012-05-30T11:52:49Z</cp:lastPrinted>
  <dcterms:created xsi:type="dcterms:W3CDTF">2010-03-05T09:38:51Z</dcterms:created>
  <dcterms:modified xsi:type="dcterms:W3CDTF">2012-05-30T12:35:28Z</dcterms:modified>
  <cp:category/>
  <cp:version/>
  <cp:contentType/>
  <cp:contentStatus/>
</cp:coreProperties>
</file>